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scriptorium_1/SCRIPTORIUM_1_Lavori/SPA_GIDC/Allegato/"/>
    </mc:Choice>
  </mc:AlternateContent>
  <xr:revisionPtr revIDLastSave="0" documentId="13_ncr:1_{7AFCC595-7B63-1943-91B0-017A2CE907ED}" xr6:coauthVersionLast="45" xr6:coauthVersionMax="45" xr10:uidLastSave="{00000000-0000-0000-0000-000000000000}"/>
  <bookViews>
    <workbookView xWindow="0" yWindow="460" windowWidth="28680" windowHeight="16220" xr2:uid="{00000000-000D-0000-FFFF-FFFF00000000}"/>
  </bookViews>
  <sheets>
    <sheet name="Frontespizio" sheetId="5" r:id="rId1"/>
    <sheet name="PROFILO di funzionamento STAMPA" sheetId="3" r:id="rId2"/>
    <sheet name="PRIMARIA_GDIC_GrigliaOsservaz." sheetId="1" r:id="rId3"/>
    <sheet name="PRIMARIA_GDIC_Grafici" sheetId="6" r:id="rId4"/>
    <sheet name="Fonte" sheetId="4" state="hidden" r:id="rId5"/>
  </sheets>
  <definedNames>
    <definedName name="_xlnm.Print_Area" localSheetId="1">'PROFILO di funzionamento STAMPA'!$A$1:$R$47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K3" i="3" l="1"/>
  <c r="J3" i="3"/>
  <c r="I3" i="3"/>
  <c r="H3" i="3"/>
  <c r="F3" i="3"/>
  <c r="E3" i="3"/>
  <c r="G3" i="3"/>
  <c r="E4" i="3"/>
  <c r="E5" i="3"/>
  <c r="E2" i="3" l="1"/>
  <c r="E1" i="3"/>
  <c r="D43" i="3" l="1"/>
  <c r="F30" i="6" l="1"/>
  <c r="P45" i="1" l="1"/>
  <c r="Q45" i="1" s="1"/>
  <c r="M45" i="1"/>
  <c r="P41" i="1"/>
  <c r="Q41" i="1" s="1"/>
  <c r="M41" i="1"/>
  <c r="P13" i="1"/>
  <c r="Q13" i="1" s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5" i="1"/>
  <c r="K45" i="1"/>
  <c r="J45" i="1"/>
  <c r="I45" i="1"/>
  <c r="L42" i="1"/>
  <c r="K42" i="1"/>
  <c r="J42" i="1"/>
  <c r="I42" i="1"/>
  <c r="L41" i="1"/>
  <c r="K41" i="1"/>
  <c r="J41" i="1"/>
  <c r="I41" i="1"/>
  <c r="L40" i="1"/>
  <c r="K40" i="1"/>
  <c r="J40" i="1"/>
  <c r="I40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3" i="1"/>
  <c r="K33" i="1"/>
  <c r="J33" i="1"/>
  <c r="I33" i="1"/>
  <c r="L34" i="1"/>
  <c r="K34" i="1"/>
  <c r="J34" i="1"/>
  <c r="I34" i="1"/>
  <c r="L31" i="1"/>
  <c r="K31" i="1"/>
  <c r="J31" i="1"/>
  <c r="I31" i="1"/>
  <c r="L30" i="1"/>
  <c r="K30" i="1"/>
  <c r="J30" i="1"/>
  <c r="I30" i="1"/>
  <c r="L29" i="1"/>
  <c r="K29" i="1"/>
  <c r="J29" i="1"/>
  <c r="I29" i="1"/>
  <c r="L27" i="1"/>
  <c r="K27" i="1"/>
  <c r="J27" i="1"/>
  <c r="I27" i="1"/>
  <c r="L28" i="1"/>
  <c r="K28" i="1"/>
  <c r="J28" i="1"/>
  <c r="I28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1" i="1"/>
  <c r="K11" i="1"/>
  <c r="J11" i="1"/>
  <c r="I11" i="1"/>
  <c r="L12" i="1"/>
  <c r="K12" i="1"/>
  <c r="J12" i="1"/>
  <c r="O45" i="1" l="1"/>
  <c r="O41" i="1"/>
  <c r="O13" i="1"/>
  <c r="P54" i="1" l="1"/>
  <c r="P53" i="1"/>
  <c r="P52" i="1"/>
  <c r="P51" i="1"/>
  <c r="P50" i="1"/>
  <c r="P49" i="1"/>
  <c r="P48" i="1"/>
  <c r="P47" i="1"/>
  <c r="P46" i="1"/>
  <c r="P44" i="1"/>
  <c r="P42" i="1"/>
  <c r="P40" i="1"/>
  <c r="P39" i="1"/>
  <c r="P38" i="1"/>
  <c r="P37" i="1"/>
  <c r="P36" i="1"/>
  <c r="P35" i="1"/>
  <c r="P34" i="1"/>
  <c r="P33" i="1"/>
  <c r="P31" i="1"/>
  <c r="P30" i="1"/>
  <c r="P29" i="1"/>
  <c r="P28" i="1"/>
  <c r="P27" i="1"/>
  <c r="P25" i="1"/>
  <c r="P24" i="1"/>
  <c r="P23" i="1"/>
  <c r="P22" i="1"/>
  <c r="P21" i="1"/>
  <c r="P20" i="1"/>
  <c r="P19" i="1"/>
  <c r="P18" i="1"/>
  <c r="P17" i="1"/>
  <c r="P16" i="1"/>
  <c r="P15" i="1"/>
  <c r="P14" i="1"/>
  <c r="P11" i="1"/>
  <c r="P12" i="1"/>
  <c r="M54" i="1"/>
  <c r="M53" i="1"/>
  <c r="M52" i="1"/>
  <c r="M51" i="1"/>
  <c r="M50" i="1"/>
  <c r="M49" i="1"/>
  <c r="M48" i="1"/>
  <c r="M47" i="1"/>
  <c r="M46" i="1"/>
  <c r="M44" i="1"/>
  <c r="M42" i="1"/>
  <c r="M40" i="1"/>
  <c r="M39" i="1"/>
  <c r="M38" i="1"/>
  <c r="M37" i="1"/>
  <c r="M36" i="1"/>
  <c r="M35" i="1"/>
  <c r="M34" i="1"/>
  <c r="M33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1" i="1"/>
  <c r="M12" i="1"/>
  <c r="E4" i="6" l="1"/>
  <c r="N26" i="1"/>
  <c r="N10" i="1"/>
  <c r="N32" i="1"/>
  <c r="N43" i="1"/>
  <c r="E8" i="6" l="1"/>
  <c r="F4" i="6"/>
  <c r="Q54" i="1"/>
  <c r="Q42" i="1"/>
  <c r="Q40" i="1"/>
  <c r="Q39" i="1"/>
  <c r="Q38" i="1"/>
  <c r="Q37" i="1"/>
  <c r="Q36" i="1"/>
  <c r="Q35" i="1"/>
  <c r="Q44" i="1"/>
  <c r="Q33" i="1"/>
  <c r="Q31" i="1"/>
  <c r="Q30" i="1"/>
  <c r="Q29" i="1"/>
  <c r="Q27" i="1"/>
  <c r="Q25" i="1"/>
  <c r="Q24" i="1"/>
  <c r="Q23" i="1"/>
  <c r="Q22" i="1"/>
  <c r="Q21" i="1"/>
  <c r="Q20" i="1"/>
  <c r="Q19" i="1"/>
  <c r="Q18" i="1"/>
  <c r="Q17" i="1"/>
  <c r="Q16" i="1"/>
  <c r="Q15" i="1"/>
  <c r="Q14" i="1"/>
  <c r="Q53" i="1"/>
  <c r="Q52" i="1"/>
  <c r="Q51" i="1"/>
  <c r="Q50" i="1"/>
  <c r="Q49" i="1"/>
  <c r="Q48" i="1"/>
  <c r="Q47" i="1"/>
  <c r="Q46" i="1"/>
  <c r="Q34" i="1"/>
  <c r="Q28" i="1"/>
  <c r="Q12" i="1"/>
  <c r="Q11" i="1"/>
  <c r="F8" i="6" l="1"/>
  <c r="F28" i="6"/>
  <c r="AE48" i="4"/>
  <c r="Z48" i="4"/>
  <c r="S48" i="4"/>
  <c r="AE47" i="4"/>
  <c r="Z47" i="4"/>
  <c r="S47" i="4"/>
  <c r="AE46" i="4"/>
  <c r="Z46" i="4"/>
  <c r="S46" i="4"/>
  <c r="AE45" i="4"/>
  <c r="Z45" i="4"/>
  <c r="S45" i="4"/>
  <c r="AE44" i="4"/>
  <c r="Z44" i="4"/>
  <c r="S44" i="4"/>
  <c r="AE43" i="4"/>
  <c r="Z43" i="4"/>
  <c r="S43" i="4"/>
  <c r="AE42" i="4"/>
  <c r="Z42" i="4"/>
  <c r="S42" i="4"/>
  <c r="AE41" i="4"/>
  <c r="Z41" i="4"/>
  <c r="S41" i="4"/>
  <c r="AE40" i="4"/>
  <c r="Z40" i="4"/>
  <c r="S40" i="4"/>
  <c r="AE39" i="4"/>
  <c r="Z39" i="4"/>
  <c r="S39" i="4"/>
  <c r="AE37" i="4"/>
  <c r="Z37" i="4"/>
  <c r="S37" i="4"/>
  <c r="AE36" i="4"/>
  <c r="Z36" i="4"/>
  <c r="S36" i="4"/>
  <c r="AE35" i="4"/>
  <c r="Z35" i="4"/>
  <c r="S35" i="4"/>
  <c r="AE34" i="4"/>
  <c r="Z34" i="4"/>
  <c r="S34" i="4"/>
  <c r="AE33" i="4"/>
  <c r="Z33" i="4"/>
  <c r="S33" i="4"/>
  <c r="AE32" i="4"/>
  <c r="Z32" i="4"/>
  <c r="S32" i="4"/>
  <c r="AE31" i="4"/>
  <c r="Z31" i="4"/>
  <c r="S31" i="4"/>
  <c r="AE30" i="4"/>
  <c r="Z30" i="4"/>
  <c r="S30" i="4"/>
  <c r="AE29" i="4"/>
  <c r="Z29" i="4"/>
  <c r="S29" i="4"/>
  <c r="AE28" i="4"/>
  <c r="Z28" i="4"/>
  <c r="S28" i="4"/>
  <c r="AE27" i="4"/>
  <c r="Z27" i="4"/>
  <c r="S27" i="4"/>
  <c r="AE26" i="4"/>
  <c r="Z26" i="4"/>
  <c r="S26" i="4"/>
  <c r="AE24" i="4"/>
  <c r="Z24" i="4"/>
  <c r="S24" i="4"/>
  <c r="AE23" i="4"/>
  <c r="Z23" i="4"/>
  <c r="S23" i="4"/>
  <c r="AE22" i="4"/>
  <c r="Z22" i="4"/>
  <c r="S22" i="4"/>
  <c r="AE21" i="4"/>
  <c r="Z21" i="4"/>
  <c r="S21" i="4"/>
  <c r="AE20" i="4"/>
  <c r="Z20" i="4"/>
  <c r="S20" i="4"/>
  <c r="AE18" i="4"/>
  <c r="Z18" i="4"/>
  <c r="S18" i="4"/>
  <c r="AE17" i="4"/>
  <c r="Z17" i="4"/>
  <c r="S17" i="4"/>
  <c r="AE16" i="4"/>
  <c r="Z16" i="4"/>
  <c r="S16" i="4"/>
  <c r="AE15" i="4"/>
  <c r="Z15" i="4"/>
  <c r="S15" i="4"/>
  <c r="AE14" i="4"/>
  <c r="Z14" i="4"/>
  <c r="S14" i="4"/>
  <c r="AE13" i="4"/>
  <c r="Z13" i="4"/>
  <c r="S13" i="4"/>
  <c r="AE12" i="4"/>
  <c r="Z12" i="4"/>
  <c r="S12" i="4"/>
  <c r="AE11" i="4"/>
  <c r="Z11" i="4"/>
  <c r="S11" i="4"/>
  <c r="AE10" i="4"/>
  <c r="Z10" i="4"/>
  <c r="S10" i="4"/>
  <c r="AE9" i="4"/>
  <c r="Z9" i="4"/>
  <c r="S9" i="4"/>
  <c r="AE8" i="4"/>
  <c r="Z8" i="4"/>
  <c r="S8" i="4"/>
  <c r="AE7" i="4"/>
  <c r="Z7" i="4"/>
  <c r="S7" i="4"/>
  <c r="AE6" i="4"/>
  <c r="Z6" i="4"/>
  <c r="S6" i="4"/>
  <c r="AE5" i="4"/>
  <c r="Z5" i="4"/>
  <c r="S5" i="4"/>
  <c r="AG8" i="4" l="1"/>
  <c r="AG16" i="4"/>
  <c r="AG26" i="4"/>
  <c r="AG35" i="4"/>
  <c r="AG44" i="4"/>
  <c r="AG32" i="4"/>
  <c r="AG36" i="4"/>
  <c r="AG41" i="4"/>
  <c r="AG45" i="4"/>
  <c r="AG5" i="4"/>
  <c r="AG13" i="4"/>
  <c r="AG22" i="4"/>
  <c r="AG14" i="4"/>
  <c r="AG23" i="4"/>
  <c r="AG20" i="4"/>
  <c r="AG6" i="4"/>
  <c r="AG9" i="4"/>
  <c r="AG17" i="4"/>
  <c r="AG27" i="4"/>
  <c r="AG12" i="4"/>
  <c r="AG21" i="4"/>
  <c r="AG29" i="4"/>
  <c r="AG7" i="4"/>
  <c r="AG15" i="4"/>
  <c r="AG24" i="4"/>
  <c r="AG31" i="4"/>
  <c r="AG40" i="4"/>
  <c r="AG48" i="4"/>
  <c r="AG10" i="4"/>
  <c r="AG18" i="4"/>
  <c r="AG28" i="4"/>
  <c r="AG11" i="4"/>
  <c r="AG43" i="4"/>
  <c r="AG47" i="4"/>
  <c r="AG34" i="4"/>
  <c r="AG39" i="4"/>
  <c r="AG33" i="4"/>
  <c r="AG37" i="4"/>
  <c r="AG42" i="4"/>
  <c r="AG46" i="4"/>
  <c r="I12" i="1" l="1"/>
  <c r="C9" i="1"/>
  <c r="B9" i="1"/>
  <c r="A9" i="1"/>
  <c r="O12" i="1" l="1"/>
  <c r="O24" i="1"/>
  <c r="O20" i="1"/>
  <c r="O22" i="1"/>
  <c r="O21" i="1"/>
  <c r="O11" i="1"/>
  <c r="O17" i="1"/>
  <c r="O25" i="1"/>
  <c r="O23" i="1"/>
  <c r="O14" i="1"/>
  <c r="O15" i="1"/>
  <c r="O18" i="1"/>
  <c r="O16" i="1"/>
  <c r="O19" i="1"/>
  <c r="O28" i="1"/>
  <c r="O27" i="1"/>
  <c r="O31" i="1"/>
  <c r="O29" i="1"/>
  <c r="O30" i="1"/>
  <c r="O35" i="1"/>
  <c r="O33" i="1"/>
  <c r="O40" i="1"/>
  <c r="O37" i="1"/>
  <c r="O36" i="1"/>
  <c r="O42" i="1"/>
  <c r="O34" i="1"/>
  <c r="O38" i="1"/>
  <c r="O39" i="1"/>
  <c r="O46" i="1"/>
  <c r="O44" i="1"/>
  <c r="O48" i="1"/>
  <c r="O54" i="1"/>
  <c r="O53" i="1"/>
  <c r="O51" i="1"/>
  <c r="O47" i="1"/>
  <c r="O49" i="1"/>
  <c r="O50" i="1"/>
  <c r="O52" i="1"/>
  <c r="O26" i="1" l="1"/>
  <c r="E5" i="6" s="1"/>
  <c r="F5" i="6" s="1"/>
  <c r="O32" i="1"/>
  <c r="E6" i="6" s="1"/>
  <c r="F6" i="6" s="1"/>
  <c r="O10" i="1"/>
  <c r="O43" i="1"/>
  <c r="E7" i="6" s="1"/>
  <c r="F7" i="6" s="1"/>
</calcChain>
</file>

<file path=xl/sharedStrings.xml><?xml version="1.0" encoding="utf-8"?>
<sst xmlns="http://schemas.openxmlformats.org/spreadsheetml/2006/main" count="339" uniqueCount="213">
  <si>
    <t>Istituto scolastico di appartenenza</t>
  </si>
  <si>
    <t>Codice Alunno</t>
  </si>
  <si>
    <t>Docente/i</t>
  </si>
  <si>
    <t>N°</t>
  </si>
  <si>
    <t>Riferimenti ICF</t>
  </si>
  <si>
    <t>Descrittori</t>
  </si>
  <si>
    <t>regolazione emozionali b152</t>
  </si>
  <si>
    <t xml:space="preserve">Piange in modo inconsolabile </t>
  </si>
  <si>
    <t>Presenta scarsa modulazione emotiva (sorride poco, appare tendenzialmente triste, presenta instabilità affettiva e/o emotiva, come euforia, eccitamento, irritabilità, irrequietezza, loquacità, inquietudine, esplosioni di rabbia sproporzionate alle cause ...)</t>
  </si>
  <si>
    <t>funzioni dell'energia e delle pulsioni b130</t>
  </si>
  <si>
    <t>È apatico</t>
  </si>
  <si>
    <t>coinvolgimento nel gioco d880</t>
  </si>
  <si>
    <t>Gioca poco e predilige i giochi solitari</t>
  </si>
  <si>
    <t>Entra in competizione eccessiva (non accetta di perdere)</t>
  </si>
  <si>
    <t xml:space="preserve">segnali sociali nelle relazioni d7104 </t>
  </si>
  <si>
    <t>Interagisce e/o parla poco con i pari e/o con gli adulti</t>
  </si>
  <si>
    <t>Usa un linguaggio non adeguato all’età e/o al contesto (troppo infantile o adultiforme)</t>
  </si>
  <si>
    <t>controllare il proprio comportamento d250</t>
  </si>
  <si>
    <t>Presenta eccessivo perfezionismo e rituali</t>
  </si>
  <si>
    <t>insight b1644</t>
  </si>
  <si>
    <t>Alterna momenti di bassa-eccessiva autostima</t>
  </si>
  <si>
    <t>Fa assenze frequenti e entrate posticipate/uscite anticipate da scuola</t>
  </si>
  <si>
    <t>adattare il livello di attività d2504</t>
  </si>
  <si>
    <t>contenuto del pensiero b1602</t>
  </si>
  <si>
    <t xml:space="preserve">Esprime lamentele fisiche (forme di somatizzazione, quali mal di pancia, mal di testa, vomito ...) </t>
  </si>
  <si>
    <t xml:space="preserve">controllo degli impulsi b1304                </t>
  </si>
  <si>
    <t>Attua forme di autolesionismo (ad esempio, strapparsi i capelli, mordersi …</t>
  </si>
  <si>
    <t>gestire il proprio tempo e le proprie attività d2303</t>
  </si>
  <si>
    <t>Procede in modo disorganizzato e inconcludente</t>
  </si>
  <si>
    <t>gamma di emozioni b1522</t>
  </si>
  <si>
    <t>Manifesta paure non adeguate all’età per intensità e frequenza</t>
  </si>
  <si>
    <t xml:space="preserve">Esprime paura di essere giudicato dai compagni e/o dagli adulti </t>
  </si>
  <si>
    <t>Appare tendenzialmente preoccupato</t>
  </si>
  <si>
    <t>funzioni emozionali b152</t>
  </si>
  <si>
    <t>Ha difficoltà di separazione dalle figure di riferimento</t>
  </si>
  <si>
    <t>Esprime lamentele fisiche (forme di somatizzazione, quali mal di pancia, mal di testa, vomito ...) prima di varcare la soglia della classe, talvolta a casa già prima di andare a scuola</t>
  </si>
  <si>
    <t>Area 3 - BISOGNI PRIMARI</t>
  </si>
  <si>
    <t>Effettua una eccessiva selezione di cibi</t>
  </si>
  <si>
    <t xml:space="preserve">altre percezioni sensoriali intenzionali d120 </t>
  </si>
  <si>
    <t>Rifiuta il cibo</t>
  </si>
  <si>
    <t>Mangia in modo incontrollato e vorace</t>
  </si>
  <si>
    <t>Manifesta episodi di vomito dopo i pasti</t>
  </si>
  <si>
    <t xml:space="preserve">ruminare b5107                                                            </t>
  </si>
  <si>
    <t>Si sforza di far risalire il cibo dalla stomaco e lo trattiene in bocca (ruminazione)</t>
  </si>
  <si>
    <t>funzioni di mantenimento del peso b530</t>
  </si>
  <si>
    <t>Perde/acquista peso in modo evidente</t>
  </si>
  <si>
    <t>deglutizione attraverso la faringe b51051</t>
  </si>
  <si>
    <t>Fatica a deglutire</t>
  </si>
  <si>
    <t>mangiare appropriatamente d5501</t>
  </si>
  <si>
    <t>Tende a sminuzzare il cibo in pezzi piccolissimi prima di mangiare</t>
  </si>
  <si>
    <t>Mangia lentamente</t>
  </si>
  <si>
    <t>livello di attività b1252</t>
  </si>
  <si>
    <t>Manifesta forme di iperattività fisica</t>
  </si>
  <si>
    <t>bilancio idrico b5450</t>
  </si>
  <si>
    <t>Assume molta acqua in sostituzione del cibo</t>
  </si>
  <si>
    <t>funzioni del sonno b134</t>
  </si>
  <si>
    <t xml:space="preserve">Appare assonnato e affaticato </t>
  </si>
  <si>
    <t xml:space="preserve">Mette in atto forme di regressione (ad esempio, perde il controllo sfinterico, chiede di dormire nel lettone ...) </t>
  </si>
  <si>
    <t>Ha difficoltà di interazione con i pari in contesto di gioco libero</t>
  </si>
  <si>
    <t>funzioni psicosociali globali b122                                                                  funzioni e attitudini intrapersonali b125</t>
  </si>
  <si>
    <t>Ha manifestazioni di disagio in situazioni nuove</t>
  </si>
  <si>
    <t>Manifesta rifiuto o incapacità di parlare in determinate situazioni sociali</t>
  </si>
  <si>
    <t>Presenta scarso contatto oculare</t>
  </si>
  <si>
    <t>espressione del linguaggio gestuale b16713</t>
  </si>
  <si>
    <t>Presenta inespressività del volto</t>
  </si>
  <si>
    <t>controllo degli impulsi b1304</t>
  </si>
  <si>
    <t>Attua forme di autolesionismo (ad esempio, strapparsi i capelli, mordersi, tagliarsi …)</t>
  </si>
  <si>
    <t>funzioni psicomotorie b147</t>
  </si>
  <si>
    <t>Presenta movimenti stereotipati, afinalistici, non controllati (tic motori, vocali)</t>
  </si>
  <si>
    <t>Tende a ingerire sostanze varie non commestibili (capelli, insetti, colla, ...)</t>
  </si>
  <si>
    <t>parlare d330</t>
  </si>
  <si>
    <t>Presenta un linguaggio poco fluente e difficoltoso a causa di arresti nell’eloquio, ripetizioni e/o prolungamenti involontari di un suono (balbuzie)</t>
  </si>
  <si>
    <t>Data</t>
  </si>
  <si>
    <t>Quantificatori</t>
  </si>
  <si>
    <t>PESO DI VALORE</t>
  </si>
  <si>
    <t xml:space="preserve">VALORE </t>
  </si>
  <si>
    <t xml:space="preserve">valore </t>
  </si>
  <si>
    <t>Osservazioni</t>
  </si>
  <si>
    <t>SCUOLA PRIMARIA</t>
  </si>
  <si>
    <t xml:space="preserve">Pesatura </t>
  </si>
  <si>
    <t>Pesatura gruppo scuola</t>
  </si>
  <si>
    <t>Pesatura gruppo clinici</t>
  </si>
  <si>
    <t>MEDIA TOTALE</t>
  </si>
  <si>
    <t>AREA 1                                                     SFERA AFFETTIVA E DELL'UMORE</t>
  </si>
  <si>
    <t>Quasi mai     0 nessun problema</t>
  </si>
  <si>
    <t>Qualche volta 1 problema lieve</t>
  </si>
  <si>
    <t>Di solito 2 problema medio</t>
  </si>
  <si>
    <t>Spesso 3 problema grave</t>
  </si>
  <si>
    <t>Quasi sempre 4 problema completo</t>
  </si>
  <si>
    <t>Piera</t>
  </si>
  <si>
    <t>Ilaria</t>
  </si>
  <si>
    <t>MariaRita</t>
  </si>
  <si>
    <t>Marghe</t>
  </si>
  <si>
    <t>Laura</t>
  </si>
  <si>
    <t>Claudia</t>
  </si>
  <si>
    <t>Monica</t>
  </si>
  <si>
    <t>Misa</t>
  </si>
  <si>
    <t>Anna</t>
  </si>
  <si>
    <t xml:space="preserve"> Media pesatura</t>
  </si>
  <si>
    <t>Mario CHIARELLO</t>
  </si>
  <si>
    <t>Margherita PAROLIN</t>
  </si>
  <si>
    <t>Antonella CARETTA</t>
  </si>
  <si>
    <t>Vincenzo TRABONA</t>
  </si>
  <si>
    <t>Luca SAGGIORO</t>
  </si>
  <si>
    <t>Media pesature</t>
  </si>
  <si>
    <t>Dott.ssa Fabrello Elisa</t>
  </si>
  <si>
    <t>Dott. Andrea Gonella</t>
  </si>
  <si>
    <t>Dott.ssa Beatrice Ferrazzi</t>
  </si>
  <si>
    <t>Media Pesatura</t>
  </si>
  <si>
    <t>gamma di emozioni b1522 relazionarsi alle persone o alle situazioni d2502</t>
  </si>
  <si>
    <t xml:space="preserve">tolleranza nelle relazioni d7102                                                         gestire lo stress d2401     relazioni informali con i pari d7504 </t>
  </si>
  <si>
    <t xml:space="preserve">comunicare con-ricevere-messaggi verbali d310                                                        parlare d330                                               conversazione d350                       </t>
  </si>
  <si>
    <t>mantenere un programma di istruzione scolastica d8201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</si>
  <si>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Chiede spesso di uscire dalla classe</t>
    </r>
  </si>
  <si>
    <t xml:space="preserve"> AREA 2                                                                                                                                                              ANSIA E FOBIE</t>
  </si>
  <si>
    <t>AREA 3                                                BISOGNI PRIMARI</t>
  </si>
  <si>
    <t>funzioni del temperamento e della personalità b126                                         altre percezioni sensoriali intenzionali d120</t>
  </si>
  <si>
    <t>AREA 4                                                     SFERA EMOZIONALE                           (PAURE, FOBIE, TIC…)</t>
  </si>
  <si>
    <t>continenza fecale b5253    regolazione della minzione d5300</t>
  </si>
  <si>
    <t>funzioni del temperamento e della personalità b126                           interazioni interpersonali semplici d710                                         coinvolgimento nel gioco d880   relazioni sociali informali d750</t>
  </si>
  <si>
    <t>funzioni e attitudini intrapersonali b125                                                                                      funzioni del temperamento e della personalità b126</t>
  </si>
  <si>
    <t xml:space="preserve">funzioni e attitudini intrapersonali b125                                                                                  segnali sociali nelle relazioni d7104 </t>
  </si>
  <si>
    <t>Qualificatori</t>
  </si>
  <si>
    <t>num. scelte</t>
  </si>
  <si>
    <t>controllo</t>
  </si>
  <si>
    <t>Area 1 - AFFETTIVITÀ - UMORE</t>
  </si>
  <si>
    <t>Area 2 - ANSIA - FOBIE</t>
  </si>
  <si>
    <t>Area 4 - EMOZIONI</t>
  </si>
  <si>
    <t>BISOGNI PRIMARI</t>
  </si>
  <si>
    <t>EMOZIONI</t>
  </si>
  <si>
    <t>ANSIA - FOBIE</t>
  </si>
  <si>
    <r>
      <t xml:space="preserve">Riferimenti </t>
    </r>
    <r>
      <rPr>
        <b/>
        <sz val="26"/>
        <color theme="1"/>
        <rFont val="Calibri"/>
        <family val="2"/>
        <scheme val="minor"/>
      </rPr>
      <t>ICF</t>
    </r>
  </si>
  <si>
    <r>
      <t xml:space="preserve">Regolazione emozionali </t>
    </r>
    <r>
      <rPr>
        <b/>
        <sz val="12"/>
        <color theme="1"/>
        <rFont val="Calibri"/>
        <family val="2"/>
        <scheme val="minor"/>
      </rPr>
      <t>b152</t>
    </r>
  </si>
  <si>
    <r>
      <t xml:space="preserve">Gamma di emozioni </t>
    </r>
    <r>
      <rPr>
        <b/>
        <sz val="12"/>
        <color theme="1"/>
        <rFont val="Calibri"/>
        <family val="2"/>
        <scheme val="minor"/>
      </rPr>
      <t>b1522</t>
    </r>
    <r>
      <rPr>
        <sz val="12"/>
        <color rgb="FF0000FF"/>
        <rFont val="Calibri"/>
        <family val="2"/>
        <scheme val="minor"/>
      </rPr>
      <t xml:space="preserve"> 
Relazionarsi alle persone o alle situazioni </t>
    </r>
    <r>
      <rPr>
        <b/>
        <sz val="12"/>
        <color theme="1"/>
        <rFont val="Calibri"/>
        <family val="2"/>
        <scheme val="minor"/>
      </rPr>
      <t>d2502</t>
    </r>
  </si>
  <si>
    <r>
      <t xml:space="preserve">Funzioni dell'energia e delle pulsioni </t>
    </r>
    <r>
      <rPr>
        <b/>
        <sz val="12"/>
        <color theme="1"/>
        <rFont val="Calibri"/>
        <family val="2"/>
        <scheme val="minor"/>
      </rPr>
      <t>b130</t>
    </r>
  </si>
  <si>
    <r>
      <t xml:space="preserve">Coinvolgimento nel gioco </t>
    </r>
    <r>
      <rPr>
        <b/>
        <sz val="12"/>
        <color theme="1"/>
        <rFont val="Calibri"/>
        <family val="2"/>
        <scheme val="minor"/>
      </rPr>
      <t>d880</t>
    </r>
  </si>
  <si>
    <r>
      <t xml:space="preserve">Tolleranza nelle relazioni </t>
    </r>
    <r>
      <rPr>
        <b/>
        <sz val="12"/>
        <color theme="1"/>
        <rFont val="Calibri"/>
        <family val="2"/>
        <scheme val="minor"/>
      </rPr>
      <t>d7102</t>
    </r>
    <r>
      <rPr>
        <sz val="12"/>
        <color rgb="FF0000FF"/>
        <rFont val="Calibri"/>
        <family val="2"/>
        <scheme val="minor"/>
      </rPr>
      <t xml:space="preserve">
Gestire lo stress </t>
    </r>
    <r>
      <rPr>
        <b/>
        <sz val="12"/>
        <color theme="1"/>
        <rFont val="Calibri"/>
        <family val="2"/>
        <scheme val="minor"/>
      </rPr>
      <t>d2401</t>
    </r>
    <r>
      <rPr>
        <sz val="12"/>
        <color rgb="FF0000FF"/>
        <rFont val="Calibri"/>
        <family val="2"/>
        <scheme val="minor"/>
      </rPr>
      <t xml:space="preserve">     
Relazioni informali con i pari </t>
    </r>
    <r>
      <rPr>
        <b/>
        <sz val="12"/>
        <color theme="1"/>
        <rFont val="Calibri"/>
        <family val="2"/>
        <scheme val="minor"/>
      </rPr>
      <t>d7504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</si>
  <si>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Segnali sociali nelle relazioni </t>
    </r>
    <r>
      <rPr>
        <b/>
        <sz val="12"/>
        <color theme="1"/>
        <rFont val="Calibri"/>
        <family val="2"/>
        <scheme val="minor"/>
      </rPr>
      <t>d7104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</si>
  <si>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Comunicare con-ricevere-messaggi verbali </t>
    </r>
    <r>
      <rPr>
        <b/>
        <sz val="12"/>
        <color theme="1"/>
        <rFont val="Calibri"/>
        <family val="2"/>
        <scheme val="minor"/>
      </rPr>
      <t>d310</t>
    </r>
    <r>
      <rPr>
        <sz val="12"/>
        <color rgb="FF0000FF"/>
        <rFont val="Calibri"/>
        <family val="2"/>
        <scheme val="minor"/>
      </rPr>
      <t xml:space="preserve">   
Parlare </t>
    </r>
    <r>
      <rPr>
        <b/>
        <sz val="12"/>
        <color theme="1"/>
        <rFont val="Calibri"/>
        <family val="2"/>
        <scheme val="minor"/>
      </rPr>
      <t>d330</t>
    </r>
    <r>
      <rPr>
        <sz val="12"/>
        <color rgb="FF0000FF"/>
        <rFont val="Calibri"/>
        <family val="2"/>
        <scheme val="minor"/>
      </rPr>
      <t xml:space="preserve">
Conversazione </t>
    </r>
    <r>
      <rPr>
        <b/>
        <sz val="12"/>
        <color theme="1"/>
        <rFont val="Calibri"/>
        <family val="2"/>
        <scheme val="minor"/>
      </rPr>
      <t>d350</t>
    </r>
  </si>
  <si>
    <r>
      <t xml:space="preserve">Controllare il proprio comportamento </t>
    </r>
    <r>
      <rPr>
        <b/>
        <sz val="12"/>
        <color theme="1"/>
        <rFont val="Calibri"/>
        <family val="2"/>
        <scheme val="minor"/>
      </rPr>
      <t>d250</t>
    </r>
  </si>
  <si>
    <r>
      <t xml:space="preserve">Mantenere un programma di istruzione scolastica </t>
    </r>
    <r>
      <rPr>
        <b/>
        <sz val="12"/>
        <color theme="1"/>
        <rFont val="Calibri"/>
        <family val="2"/>
        <scheme val="minor"/>
      </rPr>
      <t>d8201</t>
    </r>
  </si>
  <si>
    <r>
      <t xml:space="preserve">Adattare il livello di attività </t>
    </r>
    <r>
      <rPr>
        <b/>
        <sz val="12"/>
        <color theme="1"/>
        <rFont val="Calibri"/>
        <family val="2"/>
        <scheme val="minor"/>
      </rPr>
      <t>d2504</t>
    </r>
  </si>
  <si>
    <r>
      <t xml:space="preserve">Contenuto del pensiero </t>
    </r>
    <r>
      <rPr>
        <b/>
        <sz val="12"/>
        <color theme="1"/>
        <rFont val="Calibri"/>
        <family val="2"/>
        <scheme val="minor"/>
      </rPr>
      <t>b1602</t>
    </r>
  </si>
  <si>
    <r>
      <t xml:space="preserve">Controllo degli impulsi </t>
    </r>
    <r>
      <rPr>
        <b/>
        <sz val="12"/>
        <color theme="1"/>
        <rFont val="Calibri"/>
        <family val="2"/>
        <scheme val="minor"/>
      </rPr>
      <t>b1304</t>
    </r>
    <r>
      <rPr>
        <sz val="12"/>
        <color rgb="FF0000FF"/>
        <rFont val="Calibri"/>
        <family val="2"/>
        <scheme val="minor"/>
      </rPr>
      <t xml:space="preserve">                </t>
    </r>
  </si>
  <si>
    <r>
      <t xml:space="preserve">Gestire il proprio tempo e le proprie attività </t>
    </r>
    <r>
      <rPr>
        <b/>
        <sz val="12"/>
        <color theme="1"/>
        <rFont val="Calibri"/>
        <family val="2"/>
        <scheme val="minor"/>
      </rPr>
      <t>d2303</t>
    </r>
  </si>
  <si>
    <r>
      <t xml:space="preserve">Gamma di emozioni </t>
    </r>
    <r>
      <rPr>
        <b/>
        <sz val="12"/>
        <color theme="1"/>
        <rFont val="Calibri"/>
        <family val="2"/>
        <scheme val="minor"/>
      </rPr>
      <t>b1522</t>
    </r>
  </si>
  <si>
    <r>
      <t xml:space="preserve">Funzioni emozionali </t>
    </r>
    <r>
      <rPr>
        <b/>
        <sz val="12"/>
        <color theme="1"/>
        <rFont val="Calibri"/>
        <family val="2"/>
        <scheme val="minor"/>
      </rPr>
      <t>b152</t>
    </r>
  </si>
  <si>
    <r>
      <t xml:space="preserve">Funzioni del temperamento e della personalità </t>
    </r>
    <r>
      <rPr>
        <b/>
        <sz val="12"/>
        <color theme="1"/>
        <rFont val="Calibri"/>
        <family val="2"/>
        <scheme val="minor"/>
      </rPr>
      <t>b126</t>
    </r>
    <r>
      <rPr>
        <sz val="12"/>
        <color rgb="FF0000FF"/>
        <rFont val="Calibri"/>
        <family val="2"/>
        <scheme val="minor"/>
      </rPr>
      <t xml:space="preserve">
Altre percezioni sensoriali intenzionali </t>
    </r>
    <r>
      <rPr>
        <b/>
        <sz val="12"/>
        <color theme="1"/>
        <rFont val="Calibri"/>
        <family val="2"/>
        <scheme val="minor"/>
      </rPr>
      <t>d120</t>
    </r>
  </si>
  <si>
    <r>
      <t xml:space="preserve">Altre percezioni sensoriali intenzionali </t>
    </r>
    <r>
      <rPr>
        <b/>
        <sz val="12"/>
        <color theme="1"/>
        <rFont val="Calibri"/>
        <family val="2"/>
        <scheme val="minor"/>
      </rPr>
      <t>d120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</si>
  <si>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Ruminare </t>
    </r>
    <r>
      <rPr>
        <b/>
        <sz val="12"/>
        <color theme="1"/>
        <rFont val="Calibri"/>
        <family val="2"/>
        <scheme val="minor"/>
      </rPr>
      <t>b5107</t>
    </r>
    <r>
      <rPr>
        <sz val="12"/>
        <color rgb="FF0000FF"/>
        <rFont val="Calibri"/>
        <family val="2"/>
        <scheme val="minor"/>
      </rPr>
      <t xml:space="preserve">                                                            </t>
    </r>
  </si>
  <si>
    <r>
      <t xml:space="preserve">Mangiare appropriatamente </t>
    </r>
    <r>
      <rPr>
        <b/>
        <sz val="12"/>
        <color theme="1"/>
        <rFont val="Calibri"/>
        <family val="2"/>
        <scheme val="minor"/>
      </rPr>
      <t>d5501</t>
    </r>
  </si>
  <si>
    <r>
      <t xml:space="preserve">Livello di attività </t>
    </r>
    <r>
      <rPr>
        <b/>
        <sz val="12"/>
        <color theme="1"/>
        <rFont val="Calibri"/>
        <family val="2"/>
        <scheme val="minor"/>
      </rPr>
      <t>b1252</t>
    </r>
  </si>
  <si>
    <r>
      <t xml:space="preserve">Continenza fecale </t>
    </r>
    <r>
      <rPr>
        <b/>
        <sz val="12"/>
        <color theme="1"/>
        <rFont val="Calibri"/>
        <family val="2"/>
        <scheme val="minor"/>
      </rPr>
      <t>b5253</t>
    </r>
    <r>
      <rPr>
        <sz val="12"/>
        <color rgb="FF0000FF"/>
        <rFont val="Calibri"/>
        <family val="2"/>
        <scheme val="minor"/>
      </rPr>
      <t xml:space="preserve">
Regolazione della minzione </t>
    </r>
    <r>
      <rPr>
        <b/>
        <sz val="12"/>
        <color theme="1"/>
        <rFont val="Calibri"/>
        <family val="2"/>
        <scheme val="minor"/>
      </rPr>
      <t>d5300</t>
    </r>
  </si>
  <si>
    <r>
      <t xml:space="preserve">Funzioni psicosociali globali </t>
    </r>
    <r>
      <rPr>
        <b/>
        <sz val="12"/>
        <color theme="1"/>
        <rFont val="Calibri"/>
        <family val="2"/>
        <scheme val="minor"/>
      </rPr>
      <t>b122</t>
    </r>
    <r>
      <rPr>
        <sz val="12"/>
        <color rgb="FF0000FF"/>
        <rFont val="Calibri"/>
        <family val="2"/>
        <scheme val="minor"/>
      </rPr>
      <t xml:space="preserve"> 
Funzioni e attitudini intrapersonali </t>
    </r>
    <r>
      <rPr>
        <b/>
        <sz val="12"/>
        <color theme="1"/>
        <rFont val="Calibri"/>
        <family val="2"/>
        <scheme val="minor"/>
      </rPr>
      <t>b125</t>
    </r>
  </si>
  <si>
    <r>
      <t xml:space="preserve">Funzioni e attitudini intrapersonali </t>
    </r>
    <r>
      <rPr>
        <b/>
        <sz val="12"/>
        <color theme="1"/>
        <rFont val="Calibri"/>
        <family val="2"/>
        <scheme val="minor"/>
      </rPr>
      <t>b125</t>
    </r>
    <r>
      <rPr>
        <sz val="12"/>
        <color rgb="FF0000FF"/>
        <rFont val="Calibri"/>
        <family val="2"/>
        <scheme val="minor"/>
      </rPr>
      <t xml:space="preserve">
Funzioni del temperamento e della personalità </t>
    </r>
    <r>
      <rPr>
        <b/>
        <sz val="12"/>
        <color theme="1"/>
        <rFont val="Calibri"/>
        <family val="2"/>
        <scheme val="minor"/>
      </rPr>
      <t>b126</t>
    </r>
  </si>
  <si>
    <r>
      <t xml:space="preserve">Funzioni e attitudini intrapersonali </t>
    </r>
    <r>
      <rPr>
        <b/>
        <sz val="12"/>
        <color theme="1"/>
        <rFont val="Calibri"/>
        <family val="2"/>
        <scheme val="minor"/>
      </rPr>
      <t>b125</t>
    </r>
    <r>
      <rPr>
        <sz val="12"/>
        <color rgb="FF0000FF"/>
        <rFont val="Calibri"/>
        <family val="2"/>
        <scheme val="minor"/>
      </rPr>
      <t xml:space="preserve"> 
Segnali sociali nelle relazioni </t>
    </r>
    <r>
      <rPr>
        <b/>
        <sz val="12"/>
        <color theme="1"/>
        <rFont val="Calibri"/>
        <family val="2"/>
        <scheme val="minor"/>
      </rPr>
      <t>d7104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</si>
  <si>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Controllo degli impulsi </t>
    </r>
    <r>
      <rPr>
        <b/>
        <sz val="12"/>
        <color theme="1"/>
        <rFont val="Calibri"/>
        <family val="2"/>
        <scheme val="minor"/>
      </rPr>
      <t>b1304</t>
    </r>
  </si>
  <si>
    <r>
      <t xml:space="preserve">Funzioni psicomotorie </t>
    </r>
    <r>
      <rPr>
        <b/>
        <sz val="12"/>
        <color theme="1"/>
        <rFont val="Calibri"/>
        <family val="2"/>
        <scheme val="minor"/>
      </rPr>
      <t>b147</t>
    </r>
  </si>
  <si>
    <r>
      <t xml:space="preserve">Parlare </t>
    </r>
    <r>
      <rPr>
        <b/>
        <sz val="12"/>
        <color theme="1"/>
        <rFont val="Calibri"/>
        <family val="2"/>
        <scheme val="minor"/>
      </rPr>
      <t>d330</t>
    </r>
  </si>
  <si>
    <t>basso</t>
  </si>
  <si>
    <t>medio</t>
  </si>
  <si>
    <t xml:space="preserve">elevato </t>
  </si>
  <si>
    <t>molto elevato</t>
  </si>
  <si>
    <t>punteggio dell'insegnante</t>
  </si>
  <si>
    <t>AREA</t>
  </si>
  <si>
    <t>valore</t>
  </si>
  <si>
    <t>punteggio</t>
  </si>
  <si>
    <t>valore medio --&gt;</t>
  </si>
  <si>
    <t>punteggio calcolato</t>
  </si>
  <si>
    <r>
      <rPr>
        <sz val="11"/>
        <color rgb="FF0000FF"/>
        <rFont val="Calibri"/>
        <family val="2"/>
        <scheme val="minor"/>
      </rPr>
      <t xml:space="preserve">NA  
</t>
    </r>
    <r>
      <rPr>
        <sz val="11"/>
        <color rgb="FFFF0000"/>
        <rFont val="Calibri"/>
        <family val="2"/>
        <scheme val="minor"/>
      </rPr>
      <t>NON 
applicato</t>
    </r>
  </si>
  <si>
    <r>
      <rPr>
        <sz val="11"/>
        <color rgb="FF0000FF"/>
        <rFont val="Calibri"/>
        <family val="2"/>
        <scheme val="minor"/>
      </rPr>
      <t xml:space="preserve">NA  
</t>
    </r>
    <r>
      <rPr>
        <sz val="11"/>
        <color rgb="FFFF0000"/>
        <rFont val="Calibri"/>
        <family val="2"/>
        <scheme val="minor"/>
      </rPr>
      <t>NON
applicato</t>
    </r>
  </si>
  <si>
    <t>AFFETTIVITÀ - UMORE</t>
  </si>
  <si>
    <t xml:space="preserve">
</t>
  </si>
  <si>
    <t>Alterna momenti di bassa-eccessiva autostima (non si sente bravo, si loda eccessivamente …)</t>
  </si>
  <si>
    <t>Chiede spesso di uscire dall'aula, ad esempio per andare in bagno</t>
  </si>
  <si>
    <t>Attua forme di autolesionismo (ad esempio, strapparsi i capelli, mordersi, battere la testa …)</t>
  </si>
  <si>
    <t>Esprime lamentele fisiche (forme di somatizzazione, quali mal di pancia, mal di testa, vomito ...) prima di varcare la soglia dell'aula, talvolta a casa già prima di andare a scuola</t>
  </si>
  <si>
    <t>Tende a ingerire sostanze varie non commestibili (capelli, insetti, colla ...)</t>
  </si>
  <si>
    <t>Presenta movimenti stereotipati, non controllati e/o tic motori, vocali</t>
  </si>
  <si>
    <t>Frequenta regolarmente (considerare assenze, entrate posticipate, uscite anticipate)</t>
  </si>
  <si>
    <t>Presenta scarso contatto oculare con l'adulto</t>
  </si>
  <si>
    <t xml:space="preserve">Presenta scarsa modulazione emotiva (sorride poco, appare tendenzialmente triste) </t>
  </si>
  <si>
    <t xml:space="preserve">Presenta instabilità affettiva e/o emotiva anche senza motivo (euforia, eccitamento, irritabilità, irrequietezza, loquacità, inquietudine, esplosioni di rabbia sproporzionate alle cause ...)  </t>
  </si>
  <si>
    <r>
      <t xml:space="preserve">Gamma di emozioni </t>
    </r>
    <r>
      <rPr>
        <b/>
        <sz val="12"/>
        <rFont val="Calibri"/>
        <family val="2"/>
        <scheme val="minor"/>
      </rPr>
      <t xml:space="preserve">b1522 </t>
    </r>
    <r>
      <rPr>
        <sz val="12"/>
        <color rgb="FF0000FF"/>
        <rFont val="Calibri"/>
        <family val="2"/>
        <scheme val="minor"/>
      </rPr>
      <t xml:space="preserve">
Relazionarsi alle persone o alle situazioni </t>
    </r>
    <r>
      <rPr>
        <b/>
        <sz val="12"/>
        <rFont val="Calibri"/>
        <family val="2"/>
        <scheme val="minor"/>
      </rPr>
      <t>d2502</t>
    </r>
  </si>
  <si>
    <t>Procede in modo disorganizzato e inconcludente nelle proprie attività e/o nei giochi</t>
  </si>
  <si>
    <t xml:space="preserve">Piange in modo immotivato durante la giornata scolastica </t>
  </si>
  <si>
    <r>
      <t xml:space="preserve">Funzioni emozionali </t>
    </r>
    <r>
      <rPr>
        <b/>
        <sz val="12"/>
        <rFont val="Calibri"/>
        <family val="2"/>
        <scheme val="minor"/>
      </rPr>
      <t xml:space="preserve">b152 </t>
    </r>
  </si>
  <si>
    <t>Appare assonnato e affaticato</t>
  </si>
  <si>
    <t xml:space="preserve">Si mostra eccessivamente inibito nell'utilizzo del bagno a scuola </t>
  </si>
  <si>
    <r>
      <t>Funzioni del sonno</t>
    </r>
    <r>
      <rPr>
        <b/>
        <sz val="12"/>
        <rFont val="Calibri"/>
        <family val="2"/>
        <scheme val="minor"/>
      </rPr>
      <t xml:space="preserve"> b134</t>
    </r>
  </si>
  <si>
    <t>Grado di percezione del docente</t>
  </si>
  <si>
    <r>
      <t xml:space="preserve">Espressione del linguaggio gestuale </t>
    </r>
    <r>
      <rPr>
        <b/>
        <sz val="12"/>
        <color theme="1"/>
        <rFont val="Calibri"/>
        <family val="2"/>
        <scheme val="minor"/>
      </rPr>
      <t xml:space="preserve">b16713                                              </t>
    </r>
    <r>
      <rPr>
        <sz val="12"/>
        <color rgb="FF0000FF"/>
        <rFont val="Calibri"/>
        <family val="2"/>
        <scheme val="minor"/>
      </rPr>
      <t>Produrre gesti con il corpo</t>
    </r>
    <r>
      <rPr>
        <b/>
        <sz val="12"/>
        <color theme="1"/>
        <rFont val="Calibri"/>
        <family val="2"/>
        <scheme val="minor"/>
      </rPr>
      <t xml:space="preserve"> d3350</t>
    </r>
  </si>
  <si>
    <t>Scuola/Plesso/Classe</t>
  </si>
  <si>
    <r>
      <t xml:space="preserve">Insight </t>
    </r>
    <r>
      <rPr>
        <b/>
        <sz val="12"/>
        <color theme="1"/>
        <rFont val="Calibri"/>
        <family val="2"/>
        <scheme val="minor"/>
      </rPr>
      <t>b1644</t>
    </r>
  </si>
  <si>
    <r>
      <t>Regolazione della minzione</t>
    </r>
    <r>
      <rPr>
        <b/>
        <sz val="12"/>
        <rFont val="Calibri"/>
        <family val="2"/>
        <scheme val="minor"/>
      </rPr>
      <t xml:space="preserve"> d5300  </t>
    </r>
    <r>
      <rPr>
        <sz val="12"/>
        <color rgb="FF0000FF"/>
        <rFont val="Calibri"/>
        <family val="2"/>
        <scheme val="minor"/>
      </rPr>
      <t xml:space="preserve">                                       Regolazione della defecazione </t>
    </r>
    <r>
      <rPr>
        <b/>
        <sz val="12"/>
        <rFont val="Calibri"/>
        <family val="2"/>
        <scheme val="minor"/>
      </rPr>
      <t>d5301</t>
    </r>
  </si>
  <si>
    <r>
      <t xml:space="preserve">Funzioni del temperamento e della personalità </t>
    </r>
    <r>
      <rPr>
        <b/>
        <sz val="12"/>
        <color theme="1"/>
        <rFont val="Calibri"/>
        <family val="2"/>
        <scheme val="minor"/>
      </rPr>
      <t>b126</t>
    </r>
    <r>
      <rPr>
        <sz val="12"/>
        <color rgb="FF0000FF"/>
        <rFont val="Calibri"/>
        <family val="2"/>
        <scheme val="minor"/>
      </rPr>
      <t xml:space="preserve">  
Interazioni interpersonali semplici </t>
    </r>
    <r>
      <rPr>
        <b/>
        <sz val="12"/>
        <color theme="1"/>
        <rFont val="Calibri"/>
        <family val="2"/>
        <scheme val="minor"/>
      </rPr>
      <t>d710</t>
    </r>
    <r>
      <rPr>
        <sz val="12"/>
        <color rgb="FF0000FF"/>
        <rFont val="Calibri"/>
        <family val="2"/>
        <scheme val="minor"/>
      </rPr>
      <t xml:space="preserve"> 
Coinvolgimento nel gioco </t>
    </r>
    <r>
      <rPr>
        <b/>
        <sz val="12"/>
        <color theme="1"/>
        <rFont val="Calibri"/>
        <family val="2"/>
        <scheme val="minor"/>
      </rPr>
      <t>d880</t>
    </r>
    <r>
      <rPr>
        <sz val="12"/>
        <color rgb="FF0000FF"/>
        <rFont val="Calibri"/>
        <family val="2"/>
        <scheme val="minor"/>
      </rPr>
      <t xml:space="preserve">   
Relazioni sociali informali </t>
    </r>
    <r>
      <rPr>
        <b/>
        <sz val="12"/>
        <color theme="1"/>
        <rFont val="Calibri"/>
        <family val="2"/>
        <scheme val="minor"/>
      </rPr>
      <t>d750</t>
    </r>
  </si>
  <si>
    <r>
      <rPr>
        <sz val="11"/>
        <color rgb="FF0000FF"/>
        <rFont val="Calibri"/>
        <family val="2"/>
        <scheme val="minor"/>
      </rPr>
      <t xml:space="preserve">Mai
</t>
    </r>
    <r>
      <rPr>
        <sz val="11"/>
        <color rgb="FFFF0000"/>
        <rFont val="Calibri"/>
        <family val="2"/>
        <scheme val="minor"/>
      </rPr>
      <t>nessun problema 
(0)</t>
    </r>
  </si>
  <si>
    <r>
      <rPr>
        <sz val="11"/>
        <color rgb="FF0000FF"/>
        <rFont val="Calibri"/>
        <family val="2"/>
        <scheme val="minor"/>
      </rPr>
      <t xml:space="preserve">Spesso 
</t>
    </r>
    <r>
      <rPr>
        <sz val="11"/>
        <color rgb="FFFF0000"/>
        <rFont val="Calibri"/>
        <family val="2"/>
        <scheme val="minor"/>
      </rPr>
      <t>problema grave
(2)</t>
    </r>
  </si>
  <si>
    <r>
      <rPr>
        <sz val="11"/>
        <color rgb="FF0000FF"/>
        <rFont val="Calibri"/>
        <family val="2"/>
        <scheme val="minor"/>
      </rPr>
      <t>Sempre</t>
    </r>
    <r>
      <rPr>
        <sz val="11"/>
        <color rgb="FFFF0000"/>
        <rFont val="Calibri"/>
        <family val="2"/>
        <scheme val="minor"/>
      </rPr>
      <t xml:space="preserve"> 
problema completo 
(3)</t>
    </r>
  </si>
  <si>
    <r>
      <rPr>
        <sz val="11"/>
        <color rgb="FF0000FF"/>
        <rFont val="Calibri"/>
        <family val="2"/>
        <scheme val="minor"/>
      </rPr>
      <t>Qualche volta</t>
    </r>
    <r>
      <rPr>
        <sz val="11"/>
        <color rgb="FFFF0000"/>
        <rFont val="Calibri"/>
        <family val="2"/>
        <scheme val="minor"/>
      </rPr>
      <t xml:space="preserve"> 
problema lieve
(1)</t>
    </r>
  </si>
  <si>
    <r>
      <rPr>
        <sz val="11"/>
        <color rgb="FF0000FF"/>
        <rFont val="Calibri"/>
        <family val="2"/>
        <scheme val="minor"/>
      </rPr>
      <t>Qualche volta</t>
    </r>
    <r>
      <rPr>
        <sz val="11"/>
        <color rgb="FFFF0000"/>
        <rFont val="Calibri"/>
        <family val="2"/>
        <scheme val="minor"/>
      </rPr>
      <t xml:space="preserve"> 
problema lieve 
(1)</t>
    </r>
  </si>
  <si>
    <t xml:space="preserve">Istituto scolastico di appartenenza  </t>
  </si>
  <si>
    <t>CODICE ALUNNO</t>
  </si>
  <si>
    <t xml:space="preserve">anno di nascita  </t>
  </si>
  <si>
    <t xml:space="preserve">Docente/i  </t>
  </si>
  <si>
    <t xml:space="preserve">Data   </t>
  </si>
  <si>
    <r>
      <t>S</t>
    </r>
    <r>
      <rPr>
        <sz val="12"/>
        <color theme="1"/>
        <rFont val="Calibri"/>
        <family val="2"/>
        <scheme val="minor"/>
      </rPr>
      <t>ulla base delle dimensioni precedentemente valutate, esprima un punteggio rispetto al livello di impegno professionale individuale a lei richiesto per la gestione dell'alunno
(indicare la scelta con una "x")</t>
    </r>
  </si>
  <si>
    <t xml:space="preserve"> </t>
  </si>
  <si>
    <t xml:space="preserve">Sesso (m/f)  </t>
  </si>
  <si>
    <t xml:space="preserve">Scuola/Plesso/Sezione/Classe  </t>
  </si>
  <si>
    <t xml:space="preserve">Cognome  (scrivere lettera iniziale)  </t>
  </si>
  <si>
    <t xml:space="preserve">Nome (scrivere lettera iniziale)  </t>
  </si>
  <si>
    <t>(scrivere in verticale)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</si>
</sst>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42C7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6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theme="1"/>
      <name val="Times New Roman"/>
      <family val="1"/>
    </font>
    <font>
      <sz val="16"/>
      <color rgb="FF0033CC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Verdana"/>
      <family val="2"/>
    </font>
    <font>
      <b/>
      <sz val="12"/>
      <color rgb="FF000000"/>
      <name val="Verdana"/>
      <family val="2"/>
    </font>
    <font>
      <b/>
      <sz val="6"/>
      <color rgb="FF000000"/>
      <name val="Verdana"/>
      <family val="2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sz val="24"/>
      <color rgb="FF0000FF"/>
      <name val="Calibri"/>
      <family val="2"/>
      <scheme val="minor"/>
    </font>
    <font>
      <b/>
      <i/>
      <sz val="20"/>
      <color rgb="FF0000FF"/>
      <name val="Times New Roman"/>
      <family val="1"/>
    </font>
    <font>
      <sz val="24"/>
      <color rgb="FFFF0000"/>
      <name val="Calibri"/>
      <family val="2"/>
      <scheme val="minor"/>
    </font>
    <font>
      <b/>
      <i/>
      <sz val="20"/>
      <color rgb="FFFF0000"/>
      <name val="Times New Roman"/>
      <family val="1"/>
    </font>
    <font>
      <b/>
      <sz val="18"/>
      <color rgb="FF0033CC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149">
    <border>
      <left/>
      <right/>
      <top/>
      <bottom/>
      <diagonal/>
    </border>
    <border>
      <left style="double">
        <color rgb="FF0000FF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hair">
        <color rgb="FF0000FF"/>
      </right>
      <top style="double">
        <color rgb="FF0000FF"/>
      </top>
      <bottom/>
      <diagonal/>
    </border>
    <border>
      <left style="hair">
        <color rgb="FF0000FF"/>
      </left>
      <right style="hair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hair">
        <color rgb="FF0000FF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/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double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ck">
        <color rgb="FF0000FF"/>
      </right>
      <top style="double">
        <color rgb="FF0000FF"/>
      </top>
      <bottom style="hair">
        <color rgb="FF0000FF"/>
      </bottom>
      <diagonal/>
    </border>
    <border>
      <left style="thick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50505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00FF"/>
      </left>
      <right/>
      <top style="hair">
        <color rgb="FF0000FF"/>
      </top>
      <bottom/>
      <diagonal/>
    </border>
    <border>
      <left style="hair">
        <color rgb="FFC00000"/>
      </left>
      <right style="double">
        <color rgb="FFC00000"/>
      </right>
      <top style="double">
        <color rgb="FFC00000"/>
      </top>
      <bottom/>
      <diagonal/>
    </border>
    <border>
      <left style="hair">
        <color rgb="FFC00000"/>
      </left>
      <right style="double">
        <color rgb="FFC00000"/>
      </right>
      <top/>
      <bottom/>
      <diagonal/>
    </border>
    <border>
      <left style="double">
        <color rgb="FF0070C0"/>
      </left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/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 style="hair">
        <color rgb="FF0070C0"/>
      </left>
      <right style="double">
        <color rgb="FF0070C0"/>
      </right>
      <top style="double">
        <color rgb="FF0070C0"/>
      </top>
      <bottom style="hair">
        <color rgb="FF0070C0"/>
      </bottom>
      <diagonal/>
    </border>
    <border>
      <left style="double">
        <color rgb="FF0070C0"/>
      </left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/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70C0"/>
      </left>
      <right style="double">
        <color rgb="FF0070C0"/>
      </right>
      <top style="hair">
        <color rgb="FF0070C0"/>
      </top>
      <bottom style="double">
        <color rgb="FF0070C0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 style="double">
        <color rgb="FF0033CC"/>
      </bottom>
      <diagonal/>
    </border>
    <border>
      <left style="dotted">
        <color rgb="FFC00000"/>
      </left>
      <right style="double">
        <color rgb="FFC00000"/>
      </right>
      <top/>
      <bottom style="dotted">
        <color rgb="FFC00000"/>
      </bottom>
      <diagonal/>
    </border>
    <border>
      <left style="double">
        <color rgb="FFC00000"/>
      </left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 style="double">
        <color rgb="FFC00000"/>
      </right>
      <top style="dotted">
        <color rgb="FFC00000"/>
      </top>
      <bottom style="dotted">
        <color rgb="FFC00000"/>
      </bottom>
      <diagonal/>
    </border>
    <border>
      <left style="double">
        <color rgb="FFC00000"/>
      </left>
      <right style="dotted">
        <color rgb="FFC00000"/>
      </right>
      <top style="dotted">
        <color rgb="FFC00000"/>
      </top>
      <bottom style="double">
        <color rgb="FFC00000"/>
      </bottom>
      <diagonal/>
    </border>
    <border>
      <left style="dotted">
        <color rgb="FFC00000"/>
      </left>
      <right style="double">
        <color rgb="FFC00000"/>
      </right>
      <top style="dotted">
        <color rgb="FFC00000"/>
      </top>
      <bottom style="double">
        <color rgb="FFC00000"/>
      </bottom>
      <diagonal/>
    </border>
    <border>
      <left style="double">
        <color rgb="FFC00000"/>
      </left>
      <right style="dotted">
        <color rgb="FFC00000"/>
      </right>
      <top style="double">
        <color rgb="FFC00000"/>
      </top>
      <bottom style="dotted">
        <color rgb="FFC00000"/>
      </bottom>
      <diagonal/>
    </border>
    <border>
      <left style="dotted">
        <color rgb="FFC00000"/>
      </left>
      <right style="double">
        <color rgb="FFC00000"/>
      </right>
      <top style="double">
        <color rgb="FFC00000"/>
      </top>
      <bottom style="dotted">
        <color rgb="FFC00000"/>
      </bottom>
      <diagonal/>
    </border>
    <border>
      <left style="hair">
        <color rgb="FFC00000"/>
      </left>
      <right style="double">
        <color rgb="FFC00000"/>
      </right>
      <top style="double">
        <color rgb="FFC00000"/>
      </top>
      <bottom style="dotted">
        <color rgb="FFC00000"/>
      </bottom>
      <diagonal/>
    </border>
    <border>
      <left style="hair">
        <color rgb="FFC00000"/>
      </left>
      <right style="double">
        <color rgb="FFC00000"/>
      </right>
      <top style="dotted">
        <color rgb="FFC00000"/>
      </top>
      <bottom style="dotted">
        <color rgb="FFC00000"/>
      </bottom>
      <diagonal/>
    </border>
    <border>
      <left style="hair">
        <color rgb="FFC00000"/>
      </left>
      <right style="double">
        <color rgb="FFC00000"/>
      </right>
      <top style="dotted">
        <color rgb="FFC00000"/>
      </top>
      <bottom style="double">
        <color rgb="FFC00000"/>
      </bottom>
      <diagonal/>
    </border>
    <border>
      <left style="double">
        <color rgb="FF0000FF"/>
      </left>
      <right style="hair">
        <color rgb="FF0000FF"/>
      </right>
      <top/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double">
        <color rgb="FF0000FF"/>
      </right>
      <top style="hair">
        <color rgb="FF0000FF"/>
      </top>
      <bottom/>
      <diagonal/>
    </border>
    <border>
      <left/>
      <right/>
      <top style="double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/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double">
        <color rgb="FF0000FF"/>
      </bottom>
      <diagonal/>
    </border>
    <border>
      <left style="hair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 style="double">
        <color rgb="FF0000FF"/>
      </top>
      <bottom style="hair">
        <color rgb="FF0000FF"/>
      </bottom>
      <diagonal/>
    </border>
    <border>
      <left/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 style="double">
        <color rgb="FF0033CC"/>
      </left>
      <right/>
      <top style="double">
        <color rgb="FF0033CC"/>
      </top>
      <bottom style="thin">
        <color indexed="64"/>
      </bottom>
      <diagonal/>
    </border>
    <border>
      <left style="double">
        <color rgb="FF0033CC"/>
      </left>
      <right style="double">
        <color rgb="FF0070C0"/>
      </right>
      <top style="double">
        <color rgb="FF0070C0"/>
      </top>
      <bottom/>
      <diagonal/>
    </border>
    <border>
      <left style="double">
        <color rgb="FF0033CC"/>
      </left>
      <right/>
      <top style="thin">
        <color indexed="64"/>
      </top>
      <bottom style="double">
        <color rgb="FF0033CC"/>
      </bottom>
      <diagonal/>
    </border>
    <border>
      <left style="double">
        <color rgb="FF0033CC"/>
      </left>
      <right style="double">
        <color rgb="FF0070C0"/>
      </right>
      <top/>
      <bottom style="double">
        <color rgb="FF0070C0"/>
      </bottom>
      <diagonal/>
    </border>
    <border>
      <left style="double">
        <color rgb="FF0000FF"/>
      </left>
      <right style="thick">
        <color rgb="FF0000FF"/>
      </right>
      <top style="hair">
        <color rgb="FF0000FF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 style="double">
        <color rgb="FF0000FF"/>
      </left>
      <right style="dotted">
        <color rgb="FF0000FF"/>
      </right>
      <top style="double">
        <color rgb="FF0000FF"/>
      </top>
      <bottom style="hair">
        <color rgb="FF0000FF"/>
      </bottom>
      <diagonal/>
    </border>
    <border>
      <left style="dotted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tted">
        <color rgb="FF0000FF"/>
      </right>
      <top style="hair">
        <color rgb="FF0000FF"/>
      </top>
      <bottom style="hair">
        <color rgb="FF0000FF"/>
      </bottom>
      <diagonal/>
    </border>
    <border>
      <left style="dotted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tted">
        <color rgb="FF0000FF"/>
      </right>
      <top style="hair">
        <color rgb="FF0000FF"/>
      </top>
      <bottom style="double">
        <color rgb="FF0000FF"/>
      </bottom>
      <diagonal/>
    </border>
    <border>
      <left style="dotted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/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/>
      <right style="double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double">
        <color rgb="FF0033CC"/>
      </right>
      <top style="hair">
        <color rgb="FF0033CC"/>
      </top>
      <bottom style="double">
        <color rgb="FF0033CC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double">
        <color rgb="FF0000FF"/>
      </bottom>
      <diagonal/>
    </border>
    <border>
      <left style="double">
        <color rgb="FF0033CC"/>
      </left>
      <right/>
      <top/>
      <bottom/>
      <diagonal/>
    </border>
    <border>
      <left/>
      <right style="hair">
        <color rgb="FF0033CC"/>
      </right>
      <top/>
      <bottom/>
      <diagonal/>
    </border>
    <border>
      <left/>
      <right style="double">
        <color rgb="FF0033CC"/>
      </right>
      <top style="hair">
        <color rgb="FF0033CC"/>
      </top>
      <bottom style="double">
        <color rgb="FF0033CC"/>
      </bottom>
      <diagonal/>
    </border>
    <border>
      <left style="double">
        <color rgb="FF0033CC"/>
      </left>
      <right/>
      <top style="double">
        <color rgb="FF0033CC"/>
      </top>
      <bottom/>
      <diagonal/>
    </border>
    <border>
      <left/>
      <right/>
      <top style="double">
        <color rgb="FF0033CC"/>
      </top>
      <bottom/>
      <diagonal/>
    </border>
    <border>
      <left/>
      <right style="double">
        <color rgb="FF0033CC"/>
      </right>
      <top style="double">
        <color rgb="FF0033CC"/>
      </top>
      <bottom/>
      <diagonal/>
    </border>
    <border>
      <left style="hair">
        <color rgb="FF0033CC"/>
      </left>
      <right style="double">
        <color rgb="FF0033CC"/>
      </right>
      <top/>
      <bottom style="hair">
        <color rgb="FF0033CC"/>
      </bottom>
      <diagonal/>
    </border>
    <border>
      <left style="double">
        <color rgb="FF0033CC"/>
      </left>
      <right/>
      <top/>
      <bottom style="double">
        <color rgb="FF0033CC"/>
      </bottom>
      <diagonal/>
    </border>
    <border>
      <left/>
      <right style="hair">
        <color rgb="FF0033CC"/>
      </right>
      <top/>
      <bottom style="double">
        <color rgb="FF0033CC"/>
      </bottom>
      <diagonal/>
    </border>
    <border>
      <left/>
      <right/>
      <top/>
      <bottom style="double">
        <color rgb="FF0033CC"/>
      </bottom>
      <diagonal/>
    </border>
    <border>
      <left/>
      <right style="double">
        <color rgb="FF0033CC"/>
      </right>
      <top/>
      <bottom style="double">
        <color rgb="FF0033CC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/>
      <diagonal/>
    </border>
    <border>
      <left style="double">
        <color rgb="FF0033CC"/>
      </left>
      <right style="double">
        <color rgb="FF0033CC"/>
      </right>
      <top/>
      <bottom style="double">
        <color rgb="FF0033CC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/>
    </xf>
    <xf numFmtId="0" fontId="0" fillId="3" borderId="0" xfId="0" applyFill="1"/>
    <xf numFmtId="0" fontId="16" fillId="0" borderId="0" xfId="0" applyFont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0" fillId="0" borderId="45" xfId="0" applyBorder="1"/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5" fillId="0" borderId="47" xfId="0" applyFont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15" fillId="0" borderId="5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 wrapText="1"/>
    </xf>
    <xf numFmtId="0" fontId="0" fillId="3" borderId="12" xfId="0" applyFill="1" applyBorder="1"/>
    <xf numFmtId="0" fontId="0" fillId="3" borderId="15" xfId="0" applyFill="1" applyBorder="1"/>
    <xf numFmtId="0" fontId="0" fillId="3" borderId="0" xfId="0" applyFill="1" applyAlignment="1">
      <alignment horizontal="center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0" fillId="4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1" fontId="14" fillId="8" borderId="49" xfId="0" applyNumberFormat="1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left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4" fillId="3" borderId="12" xfId="0" applyFont="1" applyFill="1" applyBorder="1"/>
    <xf numFmtId="0" fontId="24" fillId="3" borderId="15" xfId="0" applyFont="1" applyFill="1" applyBorder="1"/>
    <xf numFmtId="0" fontId="24" fillId="3" borderId="0" xfId="0" applyFont="1" applyFill="1" applyAlignment="1">
      <alignment horizontal="center"/>
    </xf>
    <xf numFmtId="0" fontId="25" fillId="3" borderId="58" xfId="0" applyFont="1" applyFill="1" applyBorder="1" applyAlignment="1">
      <alignment horizontal="center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0" fontId="24" fillId="3" borderId="59" xfId="0" applyFont="1" applyFill="1" applyBorder="1" applyAlignment="1">
      <alignment horizontal="center" vertical="center" wrapText="1"/>
    </xf>
    <xf numFmtId="0" fontId="24" fillId="4" borderId="55" xfId="0" applyFont="1" applyFill="1" applyBorder="1" applyAlignment="1">
      <alignment horizontal="center" vertical="center"/>
    </xf>
    <xf numFmtId="0" fontId="24" fillId="3" borderId="0" xfId="0" applyFont="1" applyFill="1"/>
    <xf numFmtId="0" fontId="24" fillId="3" borderId="56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24" fillId="4" borderId="57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left" wrapText="1"/>
    </xf>
    <xf numFmtId="0" fontId="19" fillId="3" borderId="13" xfId="0" applyFont="1" applyFill="1" applyBorder="1" applyAlignment="1">
      <alignment horizontal="left" vertical="center" wrapText="1"/>
    </xf>
    <xf numFmtId="0" fontId="0" fillId="3" borderId="13" xfId="0" applyFill="1" applyBorder="1"/>
    <xf numFmtId="0" fontId="0" fillId="3" borderId="60" xfId="0" applyFill="1" applyBorder="1"/>
    <xf numFmtId="0" fontId="0" fillId="3" borderId="12" xfId="0" applyFill="1" applyBorder="1" applyAlignment="1">
      <alignment wrapText="1"/>
    </xf>
    <xf numFmtId="0" fontId="24" fillId="3" borderId="12" xfId="0" applyFont="1" applyFill="1" applyBorder="1" applyAlignment="1">
      <alignment wrapText="1"/>
    </xf>
    <xf numFmtId="0" fontId="25" fillId="3" borderId="61" xfId="0" applyFont="1" applyFill="1" applyBorder="1" applyAlignment="1">
      <alignment horizontal="center" vertical="center" wrapText="1"/>
    </xf>
    <xf numFmtId="0" fontId="25" fillId="3" borderId="62" xfId="0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4" fillId="3" borderId="62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left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8" fillId="4" borderId="67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left" vertical="center"/>
    </xf>
    <xf numFmtId="0" fontId="29" fillId="3" borderId="12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center" wrapText="1"/>
    </xf>
    <xf numFmtId="0" fontId="30" fillId="3" borderId="15" xfId="0" applyFont="1" applyFill="1" applyBorder="1" applyAlignment="1">
      <alignment horizontal="center" wrapText="1"/>
    </xf>
    <xf numFmtId="0" fontId="23" fillId="3" borderId="0" xfId="0" applyFont="1" applyFill="1" applyAlignment="1">
      <alignment horizontal="left" vertical="center" wrapText="1"/>
    </xf>
    <xf numFmtId="0" fontId="19" fillId="10" borderId="13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0" fillId="0" borderId="12" xfId="0" applyBorder="1"/>
    <xf numFmtId="0" fontId="0" fillId="0" borderId="15" xfId="0" applyBorder="1"/>
    <xf numFmtId="0" fontId="19" fillId="3" borderId="12" xfId="0" applyFont="1" applyFill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5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left" vertical="center"/>
    </xf>
    <xf numFmtId="0" fontId="24" fillId="0" borderId="59" xfId="0" applyFont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0" fontId="0" fillId="0" borderId="13" xfId="0" applyBorder="1"/>
    <xf numFmtId="0" fontId="0" fillId="0" borderId="60" xfId="0" applyBorder="1"/>
    <xf numFmtId="0" fontId="0" fillId="0" borderId="7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0" borderId="75" xfId="0" applyBorder="1"/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164" fontId="0" fillId="4" borderId="3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1" fillId="3" borderId="23" xfId="0" applyFont="1" applyFill="1" applyBorder="1" applyAlignment="1" applyProtection="1">
      <alignment horizontal="center" vertical="center" wrapText="1"/>
      <protection hidden="1"/>
    </xf>
    <xf numFmtId="0" fontId="31" fillId="0" borderId="76" xfId="0" applyFont="1" applyFill="1" applyBorder="1" applyAlignment="1" applyProtection="1">
      <alignment horizontal="center" vertical="center"/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37" fillId="0" borderId="28" xfId="0" applyFont="1" applyBorder="1" applyAlignment="1" applyProtection="1">
      <alignment horizontal="center" vertical="center"/>
      <protection hidden="1"/>
    </xf>
    <xf numFmtId="0" fontId="0" fillId="0" borderId="29" xfId="0" applyBorder="1" applyProtection="1"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30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31" xfId="0" applyBorder="1" applyProtection="1"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0" fontId="33" fillId="3" borderId="12" xfId="0" applyFont="1" applyFill="1" applyBorder="1" applyAlignment="1" applyProtection="1">
      <alignment horizontal="left" vertical="center" wrapText="1"/>
      <protection hidden="1"/>
    </xf>
    <xf numFmtId="0" fontId="8" fillId="3" borderId="12" xfId="0" applyFont="1" applyFill="1" applyBorder="1" applyAlignment="1" applyProtection="1">
      <alignment horizontal="left" vertical="center" wrapText="1"/>
      <protection hidden="1"/>
    </xf>
    <xf numFmtId="164" fontId="0" fillId="4" borderId="14" xfId="0" applyNumberFormat="1" applyFill="1" applyBorder="1" applyAlignment="1" applyProtection="1">
      <alignment horizontal="center" vertical="center"/>
      <protection hidden="1"/>
    </xf>
    <xf numFmtId="164" fontId="0" fillId="4" borderId="24" xfId="0" applyNumberForma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2" fontId="0" fillId="0" borderId="112" xfId="0" applyNumberFormat="1" applyBorder="1" applyAlignment="1" applyProtection="1">
      <alignment horizontal="center" vertical="center"/>
      <protection hidden="1"/>
    </xf>
    <xf numFmtId="1" fontId="0" fillId="0" borderId="95" xfId="0" applyNumberFormat="1" applyBorder="1" applyAlignment="1" applyProtection="1">
      <alignment horizontal="center" vertical="center"/>
      <protection hidden="1"/>
    </xf>
    <xf numFmtId="1" fontId="0" fillId="2" borderId="96" xfId="0" applyNumberFormat="1" applyFill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left" vertical="center" wrapText="1"/>
      <protection hidden="1"/>
    </xf>
    <xf numFmtId="164" fontId="0" fillId="4" borderId="4" xfId="0" applyNumberFormat="1" applyFill="1" applyBorder="1" applyAlignment="1" applyProtection="1">
      <alignment horizontal="center" vertical="center"/>
      <protection hidden="1"/>
    </xf>
    <xf numFmtId="2" fontId="0" fillId="0" borderId="105" xfId="0" applyNumberFormat="1" applyBorder="1" applyAlignment="1" applyProtection="1">
      <alignment horizontal="center" vertical="center"/>
      <protection hidden="1"/>
    </xf>
    <xf numFmtId="1" fontId="0" fillId="0" borderId="91" xfId="0" applyNumberFormat="1" applyBorder="1" applyAlignment="1" applyProtection="1">
      <alignment horizontal="center" vertical="center"/>
      <protection hidden="1"/>
    </xf>
    <xf numFmtId="1" fontId="0" fillId="2" borderId="92" xfId="0" applyNumberFormat="1" applyFill="1" applyBorder="1" applyAlignment="1" applyProtection="1">
      <alignment horizontal="center" vertical="center"/>
      <protection hidden="1"/>
    </xf>
    <xf numFmtId="0" fontId="33" fillId="3" borderId="13" xfId="0" applyFont="1" applyFill="1" applyBorder="1" applyAlignment="1" applyProtection="1">
      <alignment horizontal="left" vertical="center" wrapText="1"/>
      <protection hidden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1" fontId="0" fillId="0" borderId="93" xfId="0" applyNumberFormat="1" applyBorder="1" applyAlignment="1" applyProtection="1">
      <alignment horizontal="center" vertical="center"/>
      <protection hidden="1"/>
    </xf>
    <xf numFmtId="1" fontId="0" fillId="2" borderId="94" xfId="0" applyNumberFormat="1" applyFill="1" applyBorder="1" applyAlignment="1" applyProtection="1">
      <alignment horizontal="center" vertical="center"/>
      <protection hidden="1"/>
    </xf>
    <xf numFmtId="0" fontId="8" fillId="5" borderId="14" xfId="0" applyFont="1" applyFill="1" applyBorder="1" applyAlignment="1" applyProtection="1">
      <alignment horizontal="center" vertical="center"/>
      <protection hidden="1"/>
    </xf>
    <xf numFmtId="0" fontId="33" fillId="3" borderId="15" xfId="0" applyFont="1" applyFill="1" applyBorder="1" applyAlignment="1" applyProtection="1">
      <alignment horizontal="left" vertical="center" wrapText="1"/>
      <protection hidden="1"/>
    </xf>
    <xf numFmtId="164" fontId="0" fillId="5" borderId="14" xfId="0" applyNumberFormat="1" applyFill="1" applyBorder="1" applyAlignment="1" applyProtection="1">
      <alignment horizontal="center" vertical="center"/>
      <protection hidden="1"/>
    </xf>
    <xf numFmtId="164" fontId="0" fillId="5" borderId="24" xfId="0" applyNumberFormat="1" applyFill="1" applyBorder="1" applyAlignment="1" applyProtection="1">
      <alignment horizontal="center" vertical="center"/>
      <protection hidden="1"/>
    </xf>
    <xf numFmtId="164" fontId="0" fillId="5" borderId="1" xfId="0" applyNumberFormat="1" applyFill="1" applyBorder="1" applyAlignment="1" applyProtection="1">
      <alignment horizontal="center" vertical="center"/>
      <protection hidden="1"/>
    </xf>
    <xf numFmtId="1" fontId="0" fillId="2" borderId="97" xfId="0" applyNumberFormat="1" applyFill="1" applyBorder="1" applyAlignment="1" applyProtection="1">
      <alignment horizontal="center" vertical="center"/>
      <protection hidden="1"/>
    </xf>
    <xf numFmtId="164" fontId="0" fillId="5" borderId="3" xfId="0" applyNumberFormat="1" applyFill="1" applyBorder="1" applyAlignment="1" applyProtection="1">
      <alignment horizontal="center" vertical="center"/>
      <protection hidden="1"/>
    </xf>
    <xf numFmtId="164" fontId="0" fillId="5" borderId="4" xfId="0" applyNumberFormat="1" applyFill="1" applyBorder="1" applyAlignment="1" applyProtection="1">
      <alignment horizontal="center" vertical="center"/>
      <protection hidden="1"/>
    </xf>
    <xf numFmtId="1" fontId="0" fillId="2" borderId="98" xfId="0" applyNumberFormat="1" applyFill="1" applyBorder="1" applyAlignment="1" applyProtection="1">
      <alignment horizontal="center" vertical="center"/>
      <protection hidden="1"/>
    </xf>
    <xf numFmtId="164" fontId="0" fillId="5" borderId="5" xfId="0" applyNumberFormat="1" applyFill="1" applyBorder="1" applyAlignment="1" applyProtection="1">
      <alignment horizontal="center" vertical="center"/>
      <protection hidden="1"/>
    </xf>
    <xf numFmtId="2" fontId="0" fillId="0" borderId="104" xfId="0" applyNumberFormat="1" applyBorder="1" applyAlignment="1" applyProtection="1">
      <alignment horizontal="center" vertical="center"/>
      <protection hidden="1"/>
    </xf>
    <xf numFmtId="1" fontId="0" fillId="2" borderId="99" xfId="0" applyNumberFormat="1" applyFill="1" applyBorder="1" applyAlignment="1" applyProtection="1">
      <alignment horizontal="center" vertical="center"/>
      <protection hidden="1"/>
    </xf>
    <xf numFmtId="0" fontId="8" fillId="6" borderId="14" xfId="0" applyFont="1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left" vertical="center" wrapText="1"/>
      <protection hidden="1"/>
    </xf>
    <xf numFmtId="164" fontId="0" fillId="6" borderId="14" xfId="0" applyNumberFormat="1" applyFill="1" applyBorder="1" applyAlignment="1" applyProtection="1">
      <alignment horizontal="center" vertical="center"/>
      <protection hidden="1"/>
    </xf>
    <xf numFmtId="164" fontId="0" fillId="6" borderId="24" xfId="0" applyNumberFormat="1" applyFill="1" applyBorder="1" applyAlignment="1" applyProtection="1">
      <alignment horizontal="center"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1" fontId="0" fillId="2" borderId="78" xfId="0" applyNumberFormat="1" applyFill="1" applyBorder="1" applyAlignment="1" applyProtection="1">
      <alignment horizontal="center" vertical="center"/>
      <protection hidden="1"/>
    </xf>
    <xf numFmtId="0" fontId="0" fillId="0" borderId="3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164" fontId="0" fillId="6" borderId="3" xfId="0" applyNumberFormat="1" applyFill="1" applyBorder="1" applyAlignment="1" applyProtection="1">
      <alignment horizontal="center" vertical="center"/>
      <protection hidden="1"/>
    </xf>
    <xf numFmtId="164" fontId="0" fillId="6" borderId="4" xfId="0" applyNumberFormat="1" applyFill="1" applyBorder="1" applyAlignment="1" applyProtection="1">
      <alignment horizontal="center" vertical="center"/>
      <protection hidden="1"/>
    </xf>
    <xf numFmtId="1" fontId="0" fillId="2" borderId="79" xfId="0" applyNumberFormat="1" applyFill="1" applyBorder="1" applyAlignment="1" applyProtection="1">
      <alignment horizontal="center" vertical="center"/>
      <protection hidden="1"/>
    </xf>
    <xf numFmtId="1" fontId="0" fillId="2" borderId="90" xfId="0" applyNumberFormat="1" applyFill="1" applyBorder="1" applyAlignment="1" applyProtection="1">
      <alignment horizontal="center" vertical="center"/>
      <protection hidden="1"/>
    </xf>
    <xf numFmtId="0" fontId="33" fillId="0" borderId="12" xfId="0" applyFont="1" applyBorder="1" applyAlignment="1" applyProtection="1">
      <alignment horizontal="left" vertical="center" wrapText="1"/>
      <protection hidden="1"/>
    </xf>
    <xf numFmtId="164" fontId="0" fillId="6" borderId="5" xfId="0" applyNumberFormat="1" applyFill="1" applyBorder="1" applyAlignment="1" applyProtection="1">
      <alignment horizontal="center" vertical="center"/>
      <protection hidden="1"/>
    </xf>
    <xf numFmtId="0" fontId="8" fillId="7" borderId="14" xfId="0" applyFont="1" applyFill="1" applyBorder="1" applyAlignment="1" applyProtection="1">
      <alignment horizontal="center" vertical="center"/>
      <protection hidden="1"/>
    </xf>
    <xf numFmtId="164" fontId="0" fillId="7" borderId="3" xfId="0" applyNumberFormat="1" applyFill="1" applyBorder="1" applyAlignment="1" applyProtection="1">
      <alignment horizontal="center" vertical="center"/>
      <protection hidden="1"/>
    </xf>
    <xf numFmtId="164" fontId="0" fillId="7" borderId="14" xfId="0" applyNumberFormat="1" applyFill="1" applyBorder="1" applyAlignment="1" applyProtection="1">
      <alignment horizontal="center" vertical="center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164" fontId="0" fillId="7" borderId="2" xfId="0" applyNumberFormat="1" applyFill="1" applyBorder="1" applyAlignment="1" applyProtection="1">
      <alignment horizontal="center" vertical="center"/>
      <protection hidden="1"/>
    </xf>
    <xf numFmtId="164" fontId="0" fillId="7" borderId="4" xfId="0" applyNumberFormat="1" applyFill="1" applyBorder="1" applyAlignment="1" applyProtection="1">
      <alignment horizontal="center" vertical="center"/>
      <protection hidden="1"/>
    </xf>
    <xf numFmtId="0" fontId="33" fillId="0" borderId="13" xfId="0" applyFont="1" applyBorder="1" applyAlignment="1" applyProtection="1">
      <alignment horizontal="left" vertical="center" wrapText="1"/>
      <protection hidden="1"/>
    </xf>
    <xf numFmtId="0" fontId="33" fillId="0" borderId="17" xfId="0" applyFont="1" applyBorder="1" applyAlignment="1" applyProtection="1">
      <alignment horizontal="left" vertical="center" wrapText="1"/>
      <protection hidden="1"/>
    </xf>
    <xf numFmtId="164" fontId="0" fillId="7" borderId="5" xfId="0" applyNumberFormat="1" applyFill="1" applyBorder="1" applyAlignment="1" applyProtection="1">
      <alignment horizontal="center" vertical="center"/>
      <protection hidden="1"/>
    </xf>
    <xf numFmtId="164" fontId="0" fillId="7" borderId="16" xfId="0" applyNumberFormat="1" applyFill="1" applyBorder="1" applyAlignment="1" applyProtection="1">
      <alignment horizontal="center" vertical="center"/>
      <protection hidden="1"/>
    </xf>
    <xf numFmtId="164" fontId="0" fillId="7" borderId="6" xfId="0" applyNumberFormat="1" applyFill="1" applyBorder="1" applyAlignment="1" applyProtection="1">
      <alignment horizontal="center" vertical="center"/>
      <protection hidden="1"/>
    </xf>
    <xf numFmtId="2" fontId="0" fillId="0" borderId="106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hidden="1"/>
    </xf>
    <xf numFmtId="0" fontId="35" fillId="2" borderId="84" xfId="0" applyFont="1" applyFill="1" applyBorder="1" applyAlignment="1" applyProtection="1">
      <alignment horizontal="center" vertical="center"/>
      <protection locked="0"/>
    </xf>
    <xf numFmtId="0" fontId="35" fillId="2" borderId="85" xfId="0" applyFont="1" applyFill="1" applyBorder="1" applyAlignment="1" applyProtection="1">
      <alignment horizontal="center" vertical="center"/>
      <protection locked="0"/>
    </xf>
    <xf numFmtId="0" fontId="35" fillId="2" borderId="86" xfId="0" applyFont="1" applyFill="1" applyBorder="1" applyAlignment="1" applyProtection="1">
      <alignment horizontal="center" vertical="center"/>
      <protection locked="0"/>
    </xf>
    <xf numFmtId="0" fontId="35" fillId="2" borderId="8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3" fillId="3" borderId="12" xfId="0" applyFont="1" applyFill="1" applyBorder="1" applyAlignment="1" applyProtection="1">
      <alignment horizontal="left" vertical="center" wrapText="1"/>
      <protection hidden="1"/>
    </xf>
    <xf numFmtId="0" fontId="3" fillId="3" borderId="13" xfId="0" applyFont="1" applyFill="1" applyBorder="1" applyAlignment="1" applyProtection="1">
      <alignment horizontal="left" vertical="center" wrapText="1"/>
      <protection hidden="1"/>
    </xf>
    <xf numFmtId="0" fontId="39" fillId="3" borderId="0" xfId="1" applyFill="1" applyAlignment="1">
      <alignment horizontal="center" vertical="center"/>
    </xf>
    <xf numFmtId="0" fontId="41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wrapText="1"/>
      <protection hidden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164" fontId="0" fillId="7" borderId="100" xfId="0" applyNumberFormat="1" applyFill="1" applyBorder="1" applyAlignment="1" applyProtection="1">
      <alignment horizontal="center" vertical="center"/>
      <protection hidden="1"/>
    </xf>
    <xf numFmtId="164" fontId="0" fillId="7" borderId="22" xfId="0" applyNumberFormat="1" applyFill="1" applyBorder="1" applyAlignment="1" applyProtection="1">
      <alignment horizontal="center" vertical="center"/>
      <protection hidden="1"/>
    </xf>
    <xf numFmtId="164" fontId="0" fillId="6" borderId="101" xfId="0" applyNumberFormat="1" applyFill="1" applyBorder="1" applyAlignment="1" applyProtection="1">
      <alignment horizontal="center" vertical="center"/>
      <protection hidden="1"/>
    </xf>
    <xf numFmtId="164" fontId="0" fillId="6" borderId="102" xfId="0" applyNumberForma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top" wrapText="1"/>
      <protection locked="0"/>
    </xf>
    <xf numFmtId="164" fontId="0" fillId="7" borderId="20" xfId="0" applyNumberFormat="1" applyFill="1" applyBorder="1" applyAlignment="1" applyProtection="1">
      <alignment horizontal="center" vertical="center"/>
      <protection hidden="1"/>
    </xf>
    <xf numFmtId="2" fontId="0" fillId="9" borderId="18" xfId="0" applyNumberFormat="1" applyFill="1" applyBorder="1" applyAlignment="1" applyProtection="1">
      <alignment horizontal="center" vertical="center"/>
      <protection hidden="1"/>
    </xf>
    <xf numFmtId="10" fontId="0" fillId="9" borderId="18" xfId="0" applyNumberFormat="1" applyFill="1" applyBorder="1" applyAlignment="1" applyProtection="1">
      <alignment horizontal="center" vertical="center"/>
      <protection hidden="1"/>
    </xf>
    <xf numFmtId="164" fontId="0" fillId="4" borderId="102" xfId="0" applyNumberFormat="1" applyFill="1" applyBorder="1" applyAlignment="1" applyProtection="1">
      <alignment horizontal="center" vertical="center"/>
      <protection hidden="1"/>
    </xf>
    <xf numFmtId="164" fontId="0" fillId="5" borderId="22" xfId="0" applyNumberFormat="1" applyFill="1" applyBorder="1" applyAlignment="1" applyProtection="1">
      <alignment horizontal="center" vertical="center"/>
      <protection hidden="1"/>
    </xf>
    <xf numFmtId="2" fontId="0" fillId="5" borderId="18" xfId="0" applyNumberFormat="1" applyFill="1" applyBorder="1" applyAlignment="1" applyProtection="1">
      <alignment horizontal="center" vertical="center"/>
      <protection hidden="1"/>
    </xf>
    <xf numFmtId="10" fontId="0" fillId="5" borderId="18" xfId="0" applyNumberFormat="1" applyFill="1" applyBorder="1" applyAlignment="1" applyProtection="1">
      <alignment horizontal="center" vertical="center"/>
      <protection hidden="1"/>
    </xf>
    <xf numFmtId="164" fontId="0" fillId="5" borderId="102" xfId="0" applyNumberFormat="1" applyFill="1" applyBorder="1" applyAlignment="1" applyProtection="1">
      <alignment horizontal="center" vertical="center"/>
      <protection hidden="1"/>
    </xf>
    <xf numFmtId="164" fontId="0" fillId="6" borderId="22" xfId="0" applyNumberFormat="1" applyFill="1" applyBorder="1" applyAlignment="1" applyProtection="1">
      <alignment horizontal="center" vertical="center"/>
      <protection hidden="1"/>
    </xf>
    <xf numFmtId="2" fontId="0" fillId="6" borderId="18" xfId="0" applyNumberFormat="1" applyFill="1" applyBorder="1" applyAlignment="1" applyProtection="1">
      <alignment horizontal="center" vertical="center"/>
      <protection hidden="1"/>
    </xf>
    <xf numFmtId="10" fontId="0" fillId="6" borderId="18" xfId="0" applyNumberFormat="1" applyFill="1" applyBorder="1" applyAlignment="1" applyProtection="1">
      <alignment horizontal="center" vertical="center"/>
      <protection hidden="1"/>
    </xf>
    <xf numFmtId="164" fontId="0" fillId="4" borderId="22" xfId="0" applyNumberFormat="1" applyFill="1" applyBorder="1" applyAlignment="1" applyProtection="1">
      <alignment horizontal="center" vertical="center"/>
      <protection hidden="1"/>
    </xf>
    <xf numFmtId="2" fontId="0" fillId="4" borderId="18" xfId="0" applyNumberFormat="1" applyFill="1" applyBorder="1" applyAlignment="1" applyProtection="1">
      <alignment horizontal="center" vertical="center"/>
      <protection hidden="1"/>
    </xf>
    <xf numFmtId="10" fontId="0" fillId="4" borderId="18" xfId="0" applyNumberFormat="1" applyFill="1" applyBorder="1" applyAlignment="1" applyProtection="1">
      <alignment horizontal="center" vertical="center"/>
      <protection hidden="1"/>
    </xf>
    <xf numFmtId="0" fontId="37" fillId="0" borderId="109" xfId="0" applyFont="1" applyBorder="1" applyAlignment="1" applyProtection="1">
      <alignment horizontal="center" vertical="center"/>
      <protection hidden="1"/>
    </xf>
    <xf numFmtId="2" fontId="38" fillId="4" borderId="111" xfId="0" applyNumberFormat="1" applyFont="1" applyFill="1" applyBorder="1" applyAlignment="1" applyProtection="1">
      <alignment horizontal="center" vertical="center" wrapText="1"/>
      <protection hidden="1"/>
    </xf>
    <xf numFmtId="2" fontId="38" fillId="5" borderId="127" xfId="0" applyNumberFormat="1" applyFont="1" applyFill="1" applyBorder="1" applyAlignment="1" applyProtection="1">
      <alignment horizontal="center" vertical="center" wrapText="1"/>
      <protection hidden="1"/>
    </xf>
    <xf numFmtId="0" fontId="38" fillId="6" borderId="127" xfId="0" applyFont="1" applyFill="1" applyBorder="1" applyAlignment="1" applyProtection="1">
      <alignment horizontal="center" vertical="center" wrapText="1"/>
      <protection hidden="1"/>
    </xf>
    <xf numFmtId="0" fontId="38" fillId="7" borderId="128" xfId="0" applyFont="1" applyFill="1" applyBorder="1" applyAlignment="1" applyProtection="1">
      <alignment horizontal="center" vertical="center" wrapText="1"/>
      <protection hidden="1"/>
    </xf>
    <xf numFmtId="0" fontId="38" fillId="0" borderId="19" xfId="0" applyFont="1" applyBorder="1" applyAlignment="1" applyProtection="1">
      <alignment horizontal="center" vertical="center" wrapText="1"/>
      <protection hidden="1"/>
    </xf>
    <xf numFmtId="0" fontId="37" fillId="0" borderId="18" xfId="0" applyFont="1" applyBorder="1" applyAlignment="1" applyProtection="1">
      <alignment horizontal="center" vertical="center"/>
      <protection hidden="1"/>
    </xf>
    <xf numFmtId="165" fontId="38" fillId="4" borderId="129" xfId="0" applyNumberFormat="1" applyFont="1" applyFill="1" applyBorder="1" applyAlignment="1" applyProtection="1">
      <alignment horizontal="center" vertical="center"/>
      <protection hidden="1"/>
    </xf>
    <xf numFmtId="165" fontId="38" fillId="5" borderId="130" xfId="0" applyNumberFormat="1" applyFont="1" applyFill="1" applyBorder="1" applyAlignment="1" applyProtection="1">
      <alignment horizontal="center" vertical="center"/>
      <protection hidden="1"/>
    </xf>
    <xf numFmtId="165" fontId="38" fillId="6" borderId="130" xfId="0" applyNumberFormat="1" applyFont="1" applyFill="1" applyBorder="1" applyAlignment="1" applyProtection="1">
      <alignment horizontal="center" vertical="center"/>
      <protection hidden="1"/>
    </xf>
    <xf numFmtId="165" fontId="38" fillId="7" borderId="131" xfId="0" applyNumberFormat="1" applyFont="1" applyFill="1" applyBorder="1" applyAlignment="1" applyProtection="1">
      <alignment horizontal="center" vertical="center"/>
      <protection hidden="1"/>
    </xf>
    <xf numFmtId="165" fontId="38" fillId="0" borderId="18" xfId="0" applyNumberFormat="1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46" fillId="14" borderId="89" xfId="0" applyFont="1" applyFill="1" applyBorder="1" applyAlignment="1" applyProtection="1">
      <alignment horizontal="center" vertical="center" wrapText="1"/>
      <protection hidden="1"/>
    </xf>
    <xf numFmtId="0" fontId="48" fillId="13" borderId="88" xfId="0" applyFont="1" applyFill="1" applyBorder="1" applyAlignment="1" applyProtection="1">
      <alignment horizontal="center" vertical="center" wrapText="1"/>
      <protection hidden="1"/>
    </xf>
    <xf numFmtId="0" fontId="12" fillId="3" borderId="18" xfId="0" applyFont="1" applyFill="1" applyBorder="1" applyAlignment="1" applyProtection="1">
      <alignment horizontal="right"/>
      <protection hidden="1"/>
    </xf>
    <xf numFmtId="14" fontId="12" fillId="2" borderId="19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hidden="1"/>
    </xf>
    <xf numFmtId="1" fontId="15" fillId="2" borderId="14" xfId="0" applyNumberFormat="1" applyFont="1" applyFill="1" applyBorder="1" applyAlignment="1" applyProtection="1">
      <alignment horizontal="center" vertical="center"/>
      <protection hidden="1"/>
    </xf>
    <xf numFmtId="49" fontId="0" fillId="2" borderId="129" xfId="0" applyNumberFormat="1" applyFont="1" applyFill="1" applyBorder="1" applyProtection="1">
      <protection locked="0"/>
    </xf>
    <xf numFmtId="49" fontId="0" fillId="2" borderId="130" xfId="0" applyNumberFormat="1" applyFont="1" applyFill="1" applyBorder="1" applyProtection="1">
      <protection locked="0"/>
    </xf>
    <xf numFmtId="49" fontId="0" fillId="2" borderId="131" xfId="0" applyNumberFormat="1" applyFont="1" applyFill="1" applyBorder="1" applyProtection="1">
      <protection locked="0"/>
    </xf>
    <xf numFmtId="0" fontId="50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3" fillId="0" borderId="0" xfId="0" applyFont="1" applyAlignment="1" applyProtection="1">
      <alignment horizontal="right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3" fillId="0" borderId="110" xfId="0" applyFont="1" applyBorder="1" applyAlignment="1" applyProtection="1">
      <alignment horizontal="right" vertical="center"/>
      <protection hidden="1"/>
    </xf>
    <xf numFmtId="0" fontId="3" fillId="0" borderId="135" xfId="0" applyFont="1" applyBorder="1" applyAlignment="1" applyProtection="1">
      <alignment horizontal="right"/>
      <protection hidden="1"/>
    </xf>
    <xf numFmtId="0" fontId="5" fillId="12" borderId="80" xfId="0" applyFont="1" applyFill="1" applyBorder="1" applyAlignment="1" applyProtection="1">
      <alignment horizontal="center" vertical="center" wrapText="1"/>
      <protection hidden="1"/>
    </xf>
    <xf numFmtId="0" fontId="5" fillId="12" borderId="81" xfId="0" applyFont="1" applyFill="1" applyBorder="1" applyAlignment="1" applyProtection="1">
      <alignment horizontal="center" vertical="center" wrapText="1"/>
      <protection hidden="1"/>
    </xf>
    <xf numFmtId="0" fontId="5" fillId="12" borderId="82" xfId="0" applyFont="1" applyFill="1" applyBorder="1" applyAlignment="1" applyProtection="1">
      <alignment horizontal="center" vertical="center" wrapText="1"/>
      <protection hidden="1"/>
    </xf>
    <xf numFmtId="0" fontId="5" fillId="12" borderId="83" xfId="0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Border="1" applyAlignment="1">
      <alignment horizontal="center" vertical="center" wrapText="1"/>
    </xf>
    <xf numFmtId="0" fontId="52" fillId="0" borderId="0" xfId="0" applyFont="1"/>
    <xf numFmtId="0" fontId="40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2" fillId="0" borderId="134" xfId="0" applyFont="1" applyBorder="1" applyAlignment="1" applyProtection="1">
      <alignment horizontal="right" vertical="center"/>
      <protection hidden="1"/>
    </xf>
    <xf numFmtId="0" fontId="0" fillId="0" borderId="147" xfId="0" applyBorder="1" applyAlignment="1" applyProtection="1">
      <alignment horizontal="center" vertical="center"/>
      <protection hidden="1"/>
    </xf>
    <xf numFmtId="0" fontId="19" fillId="0" borderId="148" xfId="0" applyFont="1" applyBorder="1" applyAlignment="1" applyProtection="1">
      <alignment horizontal="center" vertical="center"/>
      <protection hidden="1"/>
    </xf>
    <xf numFmtId="1" fontId="4" fillId="5" borderId="132" xfId="0" applyNumberFormat="1" applyFont="1" applyFill="1" applyBorder="1" applyAlignment="1" applyProtection="1">
      <alignment horizontal="center" vertical="center"/>
      <protection locked="0"/>
    </xf>
    <xf numFmtId="1" fontId="4" fillId="5" borderId="138" xfId="0" applyNumberFormat="1" applyFont="1" applyFill="1" applyBorder="1" applyAlignment="1" applyProtection="1">
      <alignment horizontal="center" vertical="center"/>
      <protection locked="0"/>
    </xf>
    <xf numFmtId="0" fontId="4" fillId="2" borderId="142" xfId="0" applyFont="1" applyFill="1" applyBorder="1" applyAlignment="1" applyProtection="1">
      <alignment horizontal="center" vertical="center"/>
      <protection locked="0"/>
    </xf>
    <xf numFmtId="0" fontId="4" fillId="2" borderId="133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14" fontId="0" fillId="0" borderId="0" xfId="0" applyNumberFormat="1" applyAlignment="1" applyProtection="1">
      <alignment horizontal="left" vertical="center" wrapText="1"/>
      <protection hidden="1"/>
    </xf>
    <xf numFmtId="0" fontId="0" fillId="0" borderId="0" xfId="0" applyNumberFormat="1" applyBorder="1" applyAlignment="1" applyProtection="1">
      <alignment horizontal="left" vertical="top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2" fontId="14" fillId="8" borderId="2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7" xfId="0" applyBorder="1" applyAlignment="1" applyProtection="1">
      <alignment wrapText="1"/>
      <protection hidden="1"/>
    </xf>
    <xf numFmtId="0" fontId="44" fillId="12" borderId="114" xfId="0" applyFont="1" applyFill="1" applyBorder="1" applyAlignment="1" applyProtection="1">
      <alignment horizontal="right" vertical="center" wrapText="1"/>
      <protection hidden="1"/>
    </xf>
    <xf numFmtId="0" fontId="36" fillId="12" borderId="116" xfId="0" applyFont="1" applyFill="1" applyBorder="1" applyAlignment="1" applyProtection="1">
      <alignment horizontal="right" vertical="center" wrapText="1"/>
      <protection hidden="1"/>
    </xf>
    <xf numFmtId="0" fontId="34" fillId="0" borderId="113" xfId="0" applyFont="1" applyBorder="1" applyAlignment="1" applyProtection="1">
      <alignment horizontal="center" vertical="top" wrapText="1"/>
      <protection hidden="1"/>
    </xf>
    <xf numFmtId="0" fontId="34" fillId="0" borderId="115" xfId="0" applyFont="1" applyBorder="1" applyAlignment="1" applyProtection="1">
      <alignment horizontal="center" vertical="top" wrapText="1"/>
      <protection hidden="1"/>
    </xf>
    <xf numFmtId="0" fontId="49" fillId="0" borderId="139" xfId="0" applyFont="1" applyBorder="1" applyAlignment="1" applyProtection="1">
      <alignment horizontal="center" vertical="center" wrapText="1"/>
      <protection hidden="1"/>
    </xf>
    <xf numFmtId="0" fontId="49" fillId="0" borderId="140" xfId="0" applyFont="1" applyBorder="1" applyAlignment="1">
      <alignment horizontal="center" vertical="center" wrapText="1"/>
    </xf>
    <xf numFmtId="0" fontId="0" fillId="0" borderId="141" xfId="0" applyBorder="1" applyAlignment="1">
      <alignment wrapText="1"/>
    </xf>
    <xf numFmtId="0" fontId="49" fillId="0" borderId="143" xfId="0" applyFont="1" applyBorder="1" applyAlignment="1">
      <alignment horizontal="center" vertical="center" wrapText="1"/>
    </xf>
    <xf numFmtId="0" fontId="49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wrapText="1"/>
    </xf>
    <xf numFmtId="0" fontId="0" fillId="0" borderId="136" xfId="0" applyBorder="1" applyAlignment="1" applyProtection="1">
      <alignment horizontal="right" vertical="center"/>
      <protection hidden="1"/>
    </xf>
    <xf numFmtId="0" fontId="0" fillId="0" borderId="137" xfId="0" applyBorder="1" applyAlignment="1"/>
    <xf numFmtId="0" fontId="0" fillId="0" borderId="143" xfId="0" applyBorder="1" applyAlignment="1" applyProtection="1">
      <alignment horizontal="right" vertical="center"/>
      <protection hidden="1"/>
    </xf>
    <xf numFmtId="0" fontId="0" fillId="0" borderId="144" xfId="0" applyBorder="1" applyAlignment="1"/>
    <xf numFmtId="2" fontId="15" fillId="8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7" xfId="0" applyBorder="1" applyAlignment="1" applyProtection="1">
      <alignment wrapText="1"/>
      <protection hidden="1"/>
    </xf>
    <xf numFmtId="0" fontId="7" fillId="0" borderId="107" xfId="0" applyFont="1" applyBorder="1" applyAlignment="1" applyProtection="1">
      <alignment horizontal="center" vertical="center" wrapText="1"/>
      <protection hidden="1"/>
    </xf>
    <xf numFmtId="0" fontId="0" fillId="0" borderId="108" xfId="0" applyBorder="1" applyAlignment="1" applyProtection="1">
      <alignment horizontal="center" vertical="center" wrapText="1"/>
      <protection hidden="1"/>
    </xf>
    <xf numFmtId="0" fontId="0" fillId="0" borderId="109" xfId="0" applyBorder="1" applyAlignment="1" applyProtection="1">
      <alignment horizontal="center" vertical="center" wrapText="1"/>
      <protection hidden="1"/>
    </xf>
    <xf numFmtId="0" fontId="7" fillId="0" borderId="110" xfId="0" applyFont="1" applyBorder="1" applyAlignment="1" applyProtection="1">
      <alignment horizontal="center" vertical="center" wrapText="1"/>
      <protection hidden="1"/>
    </xf>
    <xf numFmtId="0" fontId="7" fillId="0" borderId="103" xfId="0" applyFont="1" applyBorder="1" applyAlignment="1" applyProtection="1">
      <alignment horizontal="center" vertical="center" wrapText="1"/>
      <protection hidden="1"/>
    </xf>
    <xf numFmtId="0" fontId="0" fillId="0" borderId="111" xfId="0" applyBorder="1" applyAlignment="1" applyProtection="1">
      <alignment horizontal="center" vertical="center" wrapText="1"/>
      <protection hidden="1"/>
    </xf>
    <xf numFmtId="0" fontId="47" fillId="3" borderId="88" xfId="0" applyFont="1" applyFill="1" applyBorder="1" applyAlignment="1" applyProtection="1">
      <alignment horizontal="center" vertical="center"/>
      <protection hidden="1"/>
    </xf>
    <xf numFmtId="0" fontId="47" fillId="0" borderId="88" xfId="0" applyFont="1" applyBorder="1" applyAlignment="1" applyProtection="1">
      <protection hidden="1"/>
    </xf>
    <xf numFmtId="0" fontId="45" fillId="3" borderId="89" xfId="0" applyFont="1" applyFill="1" applyBorder="1" applyAlignment="1" applyProtection="1">
      <alignment horizontal="center" vertical="center"/>
      <protection hidden="1"/>
    </xf>
    <xf numFmtId="0" fontId="45" fillId="0" borderId="89" xfId="0" applyFont="1" applyBorder="1" applyAlignment="1" applyProtection="1">
      <protection hidden="1"/>
    </xf>
    <xf numFmtId="0" fontId="37" fillId="0" borderId="118" xfId="0" applyFont="1" applyBorder="1" applyAlignment="1" applyProtection="1">
      <alignment horizontal="center" vertical="center" wrapText="1"/>
      <protection hidden="1"/>
    </xf>
    <xf numFmtId="0" fontId="0" fillId="0" borderId="108" xfId="0" applyBorder="1" applyAlignment="1">
      <alignment wrapText="1"/>
    </xf>
    <xf numFmtId="2" fontId="38" fillId="4" borderId="1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1" xfId="0" applyBorder="1" applyAlignment="1">
      <alignment wrapText="1"/>
    </xf>
    <xf numFmtId="2" fontId="38" fillId="5" borderId="12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3" xfId="0" applyBorder="1" applyAlignment="1">
      <alignment wrapText="1"/>
    </xf>
    <xf numFmtId="0" fontId="38" fillId="6" borderId="122" xfId="0" applyFont="1" applyFill="1" applyBorder="1" applyAlignment="1" applyProtection="1">
      <alignment horizontal="center" vertical="center" wrapText="1"/>
      <protection hidden="1"/>
    </xf>
    <xf numFmtId="0" fontId="38" fillId="6" borderId="123" xfId="0" applyFont="1" applyFill="1" applyBorder="1" applyAlignment="1" applyProtection="1">
      <alignment horizontal="center" vertical="center" wrapText="1"/>
      <protection hidden="1"/>
    </xf>
    <xf numFmtId="0" fontId="38" fillId="7" borderId="124" xfId="0" applyFont="1" applyFill="1" applyBorder="1" applyAlignment="1" applyProtection="1">
      <alignment horizontal="center" vertical="center" wrapText="1"/>
      <protection hidden="1"/>
    </xf>
    <xf numFmtId="0" fontId="0" fillId="0" borderId="125" xfId="0" applyBorder="1" applyAlignment="1">
      <alignment wrapText="1"/>
    </xf>
    <xf numFmtId="0" fontId="38" fillId="0" borderId="119" xfId="0" applyFont="1" applyBorder="1" applyAlignment="1" applyProtection="1">
      <alignment horizontal="right" vertical="center" wrapText="1"/>
      <protection hidden="1"/>
    </xf>
    <xf numFmtId="0" fontId="0" fillId="0" borderId="126" xfId="0" applyFont="1" applyBorder="1" applyAlignment="1">
      <alignment wrapText="1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14" fillId="8" borderId="46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left"/>
    </xf>
    <xf numFmtId="0" fontId="19" fillId="3" borderId="63" xfId="0" applyFont="1" applyFill="1" applyBorder="1" applyAlignment="1">
      <alignment horizontal="left"/>
    </xf>
    <xf numFmtId="0" fontId="15" fillId="0" borderId="12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FFFF"/>
      <color rgb="FF0000FF"/>
      <color rgb="FFFFFF66"/>
      <color rgb="FF99FF66"/>
      <color rgb="FF66FFFF"/>
      <color rgb="FFFFCC99"/>
      <color rgb="FFFFCC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small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n-US" sz="1800" cap="small" baseline="0">
                <a:solidFill>
                  <a:srgbClr val="C00000"/>
                </a:solidFill>
              </a:rPr>
              <a:t>comportamenti a carattere internalizzante a scuola</a:t>
            </a:r>
          </a:p>
        </c:rich>
      </c:tx>
      <c:layout>
        <c:manualLayout>
          <c:xMode val="edge"/>
          <c:yMode val="edge"/>
          <c:x val="0.14090132569063965"/>
          <c:y val="9.9651236365827719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30"/>
      <c:rAngAx val="0"/>
      <c:perspective val="90"/>
    </c:view3D>
    <c:floor>
      <c:thickness val="0"/>
      <c:spPr>
        <a:solidFill>
          <a:schemeClr val="accent4">
            <a:lumMod val="20000"/>
            <a:lumOff val="80000"/>
            <a:alpha val="57000"/>
          </a:schemeClr>
        </a:soli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55000">
              <a:srgbClr val="FFFF99">
                <a:lumMod val="96000"/>
              </a:srgbClr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55000">
              <a:srgbClr val="FFFF99">
                <a:lumMod val="96000"/>
              </a:srgbClr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54295439196929E-2"/>
          <c:y val="9.5097253329449821E-2"/>
          <c:w val="0.9025876793257861"/>
          <c:h val="0.81608038261052973"/>
        </c:manualLayout>
      </c:layout>
      <c:bar3DChart>
        <c:barDir val="col"/>
        <c:grouping val="clustered"/>
        <c:varyColors val="0"/>
        <c:ser>
          <c:idx val="1"/>
          <c:order val="0"/>
          <c:tx>
            <c:v>Profilo di funzionamento</c:v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1-5621-431B-9D47-18106F9CC569}"/>
              </c:ext>
            </c:extLst>
          </c:dPt>
          <c:dPt>
            <c:idx val="1"/>
            <c:invertIfNegative val="0"/>
            <c:bubble3D val="0"/>
            <c:spPr>
              <a:solidFill>
                <a:srgbClr val="66FFFF"/>
              </a:solidFill>
            </c:spPr>
            <c:extLst>
              <c:ext xmlns:c16="http://schemas.microsoft.com/office/drawing/2014/chart" uri="{C3380CC4-5D6E-409C-BE32-E72D297353CC}">
                <c16:uniqueId val="{00000003-5621-431B-9D47-18106F9CC569}"/>
              </c:ext>
            </c:extLst>
          </c:dPt>
          <c:dPt>
            <c:idx val="2"/>
            <c:invertIfNegative val="0"/>
            <c:bubble3D val="0"/>
            <c:spPr>
              <a:solidFill>
                <a:srgbClr val="99FF66"/>
              </a:solidFill>
            </c:spPr>
            <c:extLst>
              <c:ext xmlns:c16="http://schemas.microsoft.com/office/drawing/2014/chart" uri="{C3380CC4-5D6E-409C-BE32-E72D297353CC}">
                <c16:uniqueId val="{00000005-5621-431B-9D47-18106F9CC569}"/>
              </c:ext>
            </c:extLst>
          </c:dPt>
          <c:dPt>
            <c:idx val="3"/>
            <c:invertIfNegative val="0"/>
            <c:bubble3D val="0"/>
            <c:spPr>
              <a:solidFill>
                <a:srgbClr val="FFCC99"/>
              </a:solidFill>
            </c:spPr>
            <c:extLst>
              <c:ext xmlns:c16="http://schemas.microsoft.com/office/drawing/2014/chart" uri="{C3380CC4-5D6E-409C-BE32-E72D297353CC}">
                <c16:uniqueId val="{00000007-5621-431B-9D47-18106F9CC5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0000FF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PRIMARIA_GDIC_Grafici!$C$4:$D$7</c:f>
              <c:strCache>
                <c:ptCount val="4"/>
                <c:pt idx="0">
                  <c:v>AFFETTIVITÀ - UMORE</c:v>
                </c:pt>
                <c:pt idx="1">
                  <c:v>ANSIA - FOBIE</c:v>
                </c:pt>
                <c:pt idx="2">
                  <c:v>BISOGNI PRIMARI</c:v>
                </c:pt>
                <c:pt idx="3">
                  <c:v>EMOZIONI</c:v>
                </c:pt>
              </c:strCache>
            </c:strRef>
          </c:cat>
          <c:val>
            <c:numRef>
              <c:f>PRIMARIA_GDIC_Grafici!$E$4:$E$7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5951-2F44-A49B-98C24159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gapDepth val="300"/>
        <c:shape val="box"/>
        <c:axId val="133581440"/>
        <c:axId val="100290944"/>
        <c:axId val="0"/>
      </c:bar3DChart>
      <c:catAx>
        <c:axId val="1335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290944"/>
        <c:crosses val="autoZero"/>
        <c:auto val="1"/>
        <c:lblAlgn val="ctr"/>
        <c:lblOffset val="100"/>
        <c:noMultiLvlLbl val="0"/>
      </c:catAx>
      <c:valAx>
        <c:axId val="10029094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66CCFF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581440"/>
        <c:crosses val="autoZero"/>
        <c:crossBetween val="between"/>
      </c:valAx>
      <c:spPr>
        <a:noFill/>
        <a:ln>
          <a:solidFill>
            <a:srgbClr val="66FFFF">
              <a:alpha val="42000"/>
            </a:srgb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small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n-US" sz="1800" cap="small" baseline="0">
                <a:solidFill>
                  <a:srgbClr val="C00000"/>
                </a:solidFill>
              </a:rPr>
              <a:t>comportamenti a carattere internalizzante a scuola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30"/>
      <c:rAngAx val="0"/>
      <c:perspective val="140"/>
    </c:view3D>
    <c:floor>
      <c:thickness val="0"/>
      <c:spPr>
        <a:solidFill>
          <a:schemeClr val="accent4">
            <a:lumMod val="20000"/>
            <a:lumOff val="80000"/>
            <a:alpha val="57000"/>
          </a:schemeClr>
        </a:soli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62000">
              <a:srgbClr val="FFFF99"/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62000">
              <a:srgbClr val="FFFF99"/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129202583209028E-2"/>
          <c:y val="9.7179324770841596E-2"/>
          <c:w val="0.91085632166755393"/>
          <c:h val="0.82189554865764869"/>
        </c:manualLayout>
      </c:layout>
      <c:bar3DChart>
        <c:barDir val="col"/>
        <c:grouping val="clustered"/>
        <c:varyColors val="0"/>
        <c:ser>
          <c:idx val="1"/>
          <c:order val="0"/>
          <c:tx>
            <c:v>Profilo di funzionamento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2C-F34D-8534-2E229245E4C8}"/>
              </c:ext>
            </c:extLst>
          </c:dPt>
          <c:dPt>
            <c:idx val="1"/>
            <c:invertIfNegative val="0"/>
            <c:bubble3D val="0"/>
            <c:spPr>
              <a:solidFill>
                <a:srgbClr val="66FFFF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2C-F34D-8534-2E229245E4C8}"/>
              </c:ext>
            </c:extLst>
          </c:dPt>
          <c:dPt>
            <c:idx val="2"/>
            <c:invertIfNegative val="0"/>
            <c:bubble3D val="0"/>
            <c:spPr>
              <a:solidFill>
                <a:srgbClr val="99FF99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2C-F34D-8534-2E229245E4C8}"/>
              </c:ext>
            </c:extLst>
          </c:dPt>
          <c:dPt>
            <c:idx val="3"/>
            <c:invertIfNegative val="0"/>
            <c:bubble3D val="0"/>
            <c:spPr>
              <a:solidFill>
                <a:srgbClr val="FFCC99">
                  <a:alpha val="84706"/>
                </a:srgbClr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2C-F34D-8534-2E229245E4C8}"/>
              </c:ext>
            </c:extLst>
          </c:dPt>
          <c:dLbls>
            <c:dLbl>
              <c:idx val="0"/>
              <c:layout>
                <c:manualLayout>
                  <c:x val="4.84330571250747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C-F34D-8534-2E229245E4C8}"/>
                </c:ext>
              </c:extLst>
            </c:dLbl>
            <c:dLbl>
              <c:idx val="1"/>
              <c:layout>
                <c:manualLayout>
                  <c:x val="4.8433057125074758E-3"/>
                  <c:y val="-6.82349186839046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C-F34D-8534-2E229245E4C8}"/>
                </c:ext>
              </c:extLst>
            </c:dLbl>
            <c:dLbl>
              <c:idx val="2"/>
              <c:layout>
                <c:manualLayout>
                  <c:x val="6.45774095000996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2C-F34D-8534-2E229245E4C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PRIMARIA_GDIC_Grafici!$C$4:$D$7</c:f>
              <c:strCache>
                <c:ptCount val="4"/>
                <c:pt idx="0">
                  <c:v>AFFETTIVITÀ - UMORE</c:v>
                </c:pt>
                <c:pt idx="1">
                  <c:v>ANSIA - FOBIE</c:v>
                </c:pt>
                <c:pt idx="2">
                  <c:v>BISOGNI PRIMARI</c:v>
                </c:pt>
                <c:pt idx="3">
                  <c:v>EMOZIONI</c:v>
                </c:pt>
              </c:strCache>
            </c:strRef>
          </c:cat>
          <c:val>
            <c:numRef>
              <c:f>PRIMARIA_GDIC_Grafici!$E$4:$E$7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62C-F34D-8534-2E229245E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gapDepth val="300"/>
        <c:shape val="box"/>
        <c:axId val="134064384"/>
        <c:axId val="134078464"/>
        <c:axId val="0"/>
      </c:bar3DChart>
      <c:catAx>
        <c:axId val="13406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078464"/>
        <c:crosses val="autoZero"/>
        <c:auto val="1"/>
        <c:lblAlgn val="ctr"/>
        <c:lblOffset val="100"/>
        <c:noMultiLvlLbl val="0"/>
      </c:catAx>
      <c:valAx>
        <c:axId val="1340784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66CCFF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064384"/>
        <c:crosses val="autoZero"/>
        <c:crossBetween val="between"/>
      </c:valAx>
      <c:spPr>
        <a:noFill/>
        <a:ln>
          <a:solidFill>
            <a:srgbClr val="66FFFF">
              <a:alpha val="42000"/>
            </a:srgb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181143</xdr:rowOff>
    </xdr:from>
    <xdr:to>
      <xdr:col>0</xdr:col>
      <xdr:colOff>6239940</xdr:colOff>
      <xdr:row>35</xdr:row>
      <xdr:rowOff>149057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B17EF24-55DB-1146-9587-150FA580F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81143"/>
          <a:ext cx="6239940" cy="881981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180976</xdr:rowOff>
    </xdr:from>
    <xdr:to>
      <xdr:col>17</xdr:col>
      <xdr:colOff>66675</xdr:colOff>
      <xdr:row>39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98424</xdr:colOff>
      <xdr:row>4</xdr:row>
      <xdr:rowOff>165099</xdr:rowOff>
    </xdr:from>
    <xdr:to>
      <xdr:col>23</xdr:col>
      <xdr:colOff>295275</xdr:colOff>
      <xdr:row>12</xdr:row>
      <xdr:rowOff>66674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89924" y="927099"/>
          <a:ext cx="2635251" cy="1425575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srgbClr val="00B050">
              <a:alpha val="4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800" b="1"/>
            <a:t>per</a:t>
          </a:r>
          <a:r>
            <a:rPr lang="it-IT" sz="1800" b="1" baseline="0"/>
            <a:t> stampare </a:t>
          </a:r>
        </a:p>
        <a:p>
          <a:pPr algn="ctr"/>
          <a:r>
            <a:rPr lang="it-IT" sz="1200" baseline="0"/>
            <a:t>attivare tasti di scelta rapida</a:t>
          </a:r>
          <a:endParaRPr lang="it-IT" sz="1100" baseline="0"/>
        </a:p>
        <a:p>
          <a:pPr algn="ctr"/>
          <a:r>
            <a:rPr lang="it-IT" sz="3200" b="1" baseline="0">
              <a:solidFill>
                <a:srgbClr val="0033CC"/>
              </a:solidFill>
            </a:rPr>
            <a:t>Ctrl+ F2</a:t>
          </a:r>
          <a:endParaRPr lang="it-IT" sz="3200" b="1">
            <a:solidFill>
              <a:srgbClr val="0033CC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1047748</xdr:colOff>
      <xdr:row>8</xdr:row>
      <xdr:rowOff>449037</xdr:rowOff>
    </xdr:from>
    <xdr:to>
      <xdr:col>6</xdr:col>
      <xdr:colOff>68036</xdr:colOff>
      <xdr:row>19</xdr:row>
      <xdr:rowOff>557893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659946</xdr:colOff>
      <xdr:row>20</xdr:row>
      <xdr:rowOff>84478</xdr:rowOff>
    </xdr:from>
    <xdr:to>
      <xdr:col>5</xdr:col>
      <xdr:colOff>1836964</xdr:colOff>
      <xdr:row>20</xdr:row>
      <xdr:rowOff>615156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60196" y="12657478"/>
          <a:ext cx="4388304" cy="530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/>
            <a:t>Per</a:t>
          </a:r>
          <a:r>
            <a:rPr lang="it-IT" sz="1400" baseline="0"/>
            <a:t> "andare a capo" </a:t>
          </a:r>
        </a:p>
        <a:p>
          <a:r>
            <a:rPr lang="it-IT" sz="1400" baseline="0"/>
            <a:t>attivare contemporaneamente i tasti </a:t>
          </a:r>
          <a:r>
            <a:rPr lang="it-IT" sz="1400" b="1" baseline="0">
              <a:solidFill>
                <a:srgbClr val="0000FF"/>
              </a:solidFill>
            </a:rPr>
            <a:t>ALT+Enter</a:t>
          </a:r>
          <a:endParaRPr lang="it-IT" sz="14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sp.vi@istruzione.it%20-%20Tel.%20Centralino%20044425111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30"/>
  <sheetViews>
    <sheetView tabSelected="1" topLeftCell="A5" workbookViewId="0">
      <selection activeCell="D6" sqref="D6"/>
    </sheetView>
  </sheetViews>
  <sheetFormatPr baseColWidth="10" defaultColWidth="8.83203125" defaultRowHeight="15" x14ac:dyDescent="0.2"/>
  <cols>
    <col min="1" max="1" width="103.1640625" customWidth="1"/>
    <col min="3" max="7" width="9.1640625" customWidth="1"/>
  </cols>
  <sheetData>
    <row r="2" spans="1:1" ht="96" x14ac:dyDescent="0.2">
      <c r="A2" s="215" t="s">
        <v>172</v>
      </c>
    </row>
    <row r="3" spans="1:1" ht="26" x14ac:dyDescent="0.2">
      <c r="A3" s="268" t="s">
        <v>207</v>
      </c>
    </row>
    <row r="4" spans="1:1" ht="20" x14ac:dyDescent="0.2">
      <c r="A4" s="216"/>
    </row>
    <row r="5" spans="1:1" ht="20" x14ac:dyDescent="0.2">
      <c r="A5" s="282"/>
    </row>
    <row r="6" spans="1:1" ht="31" x14ac:dyDescent="0.2">
      <c r="A6" s="283" t="s">
        <v>207</v>
      </c>
    </row>
    <row r="7" spans="1:1" ht="17" x14ac:dyDescent="0.2">
      <c r="A7" s="284" t="s">
        <v>207</v>
      </c>
    </row>
    <row r="8" spans="1:1" ht="11.25" customHeight="1" x14ac:dyDescent="0.2">
      <c r="A8" s="222"/>
    </row>
    <row r="9" spans="1:1" ht="30.75" customHeight="1" x14ac:dyDescent="0.2">
      <c r="A9" s="270" t="s">
        <v>207</v>
      </c>
    </row>
    <row r="10" spans="1:1" ht="26.25" customHeight="1" x14ac:dyDescent="0.2">
      <c r="A10" s="280" t="s">
        <v>207</v>
      </c>
    </row>
    <row r="11" spans="1:1" ht="20.25" customHeight="1" x14ac:dyDescent="0.3">
      <c r="A11" s="281" t="s">
        <v>207</v>
      </c>
    </row>
    <row r="12" spans="1:1" ht="25" x14ac:dyDescent="0.3">
      <c r="A12" s="271" t="s">
        <v>207</v>
      </c>
    </row>
    <row r="14" spans="1:1" ht="24" customHeight="1" x14ac:dyDescent="0.2">
      <c r="A14" t="s">
        <v>207</v>
      </c>
    </row>
    <row r="15" spans="1:1" x14ac:dyDescent="0.2">
      <c r="A15" s="269" t="s">
        <v>207</v>
      </c>
    </row>
    <row r="16" spans="1:1" x14ac:dyDescent="0.2">
      <c r="A16" s="269" t="s">
        <v>207</v>
      </c>
    </row>
    <row r="17" spans="1:1" x14ac:dyDescent="0.2">
      <c r="A17" s="221" t="s">
        <v>207</v>
      </c>
    </row>
    <row r="27" spans="1:1" x14ac:dyDescent="0.2">
      <c r="A27" s="217"/>
    </row>
    <row r="28" spans="1:1" x14ac:dyDescent="0.2">
      <c r="A28" s="217"/>
    </row>
    <row r="29" spans="1:1" ht="9" customHeight="1" x14ac:dyDescent="0.2"/>
    <row r="30" spans="1:1" ht="27.75" customHeight="1" x14ac:dyDescent="0.2">
      <c r="A30" s="218"/>
    </row>
  </sheetData>
  <hyperlinks>
    <hyperlink ref="A17" r:id="rId1" display="usp.vi@istruzione.it - Tel. Centralino 0444251111" xr:uid="{00000000-0004-0000-0000-000000000000}"/>
  </hyperlinks>
  <pageMargins left="0.7" right="0.7" top="0.75" bottom="0.75" header="0.3" footer="0.3"/>
  <pageSetup paperSize="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O46"/>
  <sheetViews>
    <sheetView workbookViewId="0">
      <selection activeCell="G3" sqref="G3"/>
    </sheetView>
  </sheetViews>
  <sheetFormatPr baseColWidth="10" defaultColWidth="9.1640625" defaultRowHeight="15" x14ac:dyDescent="0.2"/>
  <cols>
    <col min="1" max="3" width="4.6640625" style="118" customWidth="1"/>
    <col min="4" max="4" width="33.5" style="118" customWidth="1"/>
    <col min="5" max="18" width="4.6640625" style="118" customWidth="1"/>
    <col min="19" max="16384" width="9.1640625" style="118"/>
  </cols>
  <sheetData>
    <row r="1" spans="4:15" ht="16" x14ac:dyDescent="0.2">
      <c r="D1" s="272" t="s">
        <v>0</v>
      </c>
      <c r="E1" s="294">
        <f>PRIMARIA_GDIC_GrigliaOsservaz.!C3</f>
        <v>0</v>
      </c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4:15" ht="16" x14ac:dyDescent="0.2">
      <c r="D2" s="272" t="s">
        <v>192</v>
      </c>
      <c r="E2" s="294">
        <f>PRIMARIA_GDIC_GrigliaOsservaz.!C4</f>
        <v>0</v>
      </c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4:15" ht="16" x14ac:dyDescent="0.2">
      <c r="D3" s="273" t="s">
        <v>1</v>
      </c>
      <c r="E3" s="264">
        <f>PRIMARIA_GDIC_GrigliaOsservaz.!G4</f>
        <v>0</v>
      </c>
      <c r="F3" s="264">
        <f>PRIMARIA_GDIC_GrigliaOsservaz.!G5</f>
        <v>0</v>
      </c>
      <c r="G3" s="264">
        <f>PRIMARIA_GDIC_GrigliaOsservaz.!G6</f>
        <v>0</v>
      </c>
      <c r="H3" s="264">
        <f>PRIMARIA_GDIC_GrigliaOsservaz.!H3</f>
        <v>0</v>
      </c>
      <c r="I3" s="264">
        <f>PRIMARIA_GDIC_GrigliaOsservaz.!H4</f>
        <v>0</v>
      </c>
      <c r="J3" s="264">
        <f>PRIMARIA_GDIC_GrigliaOsservaz.!H5</f>
        <v>0</v>
      </c>
      <c r="K3" s="264">
        <f>PRIMARIA_GDIC_GrigliaOsservaz.!H6</f>
        <v>0</v>
      </c>
      <c r="L3" s="263"/>
      <c r="M3" s="263"/>
      <c r="N3" s="263"/>
      <c r="O3" s="263"/>
    </row>
    <row r="4" spans="4:15" ht="16" x14ac:dyDescent="0.2">
      <c r="D4" s="272" t="s">
        <v>2</v>
      </c>
      <c r="E4" s="292">
        <f>PRIMARIA_GDIC_GrigliaOsservaz.!C4</f>
        <v>0</v>
      </c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4:15" ht="16" x14ac:dyDescent="0.2">
      <c r="D5" s="272" t="s">
        <v>72</v>
      </c>
      <c r="E5" s="295">
        <f>PRIMARIA_GDIC_GrigliaOsservaz.!C6</f>
        <v>0</v>
      </c>
      <c r="F5" s="293"/>
      <c r="G5" s="293"/>
    </row>
    <row r="42" spans="4:15" x14ac:dyDescent="0.2">
      <c r="D42" s="210" t="str">
        <f>PRIMARIA_GDIC_Grafici!C21</f>
        <v>Osservazioni</v>
      </c>
    </row>
    <row r="43" spans="4:15" ht="50" customHeight="1" x14ac:dyDescent="0.2">
      <c r="D43" s="296">
        <f>PRIMARIA_GDIC_Grafici!C22</f>
        <v>0</v>
      </c>
      <c r="E43" s="296"/>
      <c r="F43" s="293"/>
      <c r="G43" s="293"/>
      <c r="H43" s="293"/>
      <c r="I43" s="293"/>
      <c r="J43" s="293"/>
      <c r="K43" s="293"/>
      <c r="L43" s="293"/>
      <c r="M43" s="293"/>
      <c r="N43" s="293"/>
      <c r="O43" s="293"/>
    </row>
    <row r="44" spans="4:15" ht="50" customHeight="1" x14ac:dyDescent="0.2">
      <c r="D44" s="296"/>
      <c r="E44" s="296"/>
      <c r="F44" s="293"/>
      <c r="G44" s="293"/>
      <c r="H44" s="293"/>
      <c r="I44" s="293"/>
      <c r="J44" s="293"/>
      <c r="K44" s="293"/>
      <c r="L44" s="293"/>
      <c r="M44" s="293"/>
      <c r="N44" s="293"/>
      <c r="O44" s="293"/>
    </row>
    <row r="45" spans="4:15" ht="50" customHeight="1" x14ac:dyDescent="0.2">
      <c r="D45" s="296"/>
      <c r="E45" s="296"/>
      <c r="F45" s="293"/>
      <c r="G45" s="293"/>
      <c r="H45" s="293"/>
      <c r="I45" s="293"/>
      <c r="J45" s="293"/>
      <c r="K45" s="293"/>
      <c r="L45" s="293"/>
      <c r="M45" s="293"/>
      <c r="N45" s="293"/>
      <c r="O45" s="293"/>
    </row>
    <row r="46" spans="4:15" ht="50" customHeight="1" x14ac:dyDescent="0.2">
      <c r="D46" s="296"/>
      <c r="E46" s="296"/>
      <c r="F46" s="293"/>
      <c r="G46" s="293"/>
      <c r="H46" s="293"/>
      <c r="I46" s="293"/>
      <c r="J46" s="293"/>
      <c r="K46" s="293"/>
      <c r="L46" s="293"/>
      <c r="M46" s="293"/>
      <c r="N46" s="293"/>
      <c r="O46" s="293"/>
    </row>
  </sheetData>
  <sheetProtection algorithmName="SHA-512" hashValue="6UsdMvWTciOp5mYlzoa9nOMBcLexMPGWBo8poY5eHgv1nf4/9yvGrq0+WuQ2SxZWxVA4awPwwbfAm0UiDyvvnQ==" saltValue="/Je03bFBz3AGi37rZBC8UA==" spinCount="100000" sheet="1" scenarios="1" formatRows="0"/>
  <mergeCells count="5">
    <mergeCell ref="E4:O4"/>
    <mergeCell ref="E1:O1"/>
    <mergeCell ref="E2:O2"/>
    <mergeCell ref="E5:G5"/>
    <mergeCell ref="D43:O46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8"/>
  <sheetViews>
    <sheetView zoomScale="70" zoomScaleNormal="7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C6" sqref="C6"/>
    </sheetView>
  </sheetViews>
  <sheetFormatPr baseColWidth="10" defaultColWidth="9.1640625" defaultRowHeight="15" x14ac:dyDescent="0.2"/>
  <cols>
    <col min="1" max="1" width="4" style="117" customWidth="1"/>
    <col min="2" max="2" width="60.6640625" style="189" customWidth="1"/>
    <col min="3" max="3" width="60.6640625" style="190" customWidth="1"/>
    <col min="4" max="4" width="14.1640625" style="190" customWidth="1"/>
    <col min="5" max="8" width="23.6640625" style="190" customWidth="1"/>
    <col min="9" max="13" width="22.33203125" style="190" hidden="1" customWidth="1"/>
    <col min="14" max="14" width="13.5" style="118" hidden="1" customWidth="1"/>
    <col min="15" max="15" width="14.5" style="118" hidden="1" customWidth="1"/>
    <col min="16" max="16" width="15.6640625" style="117" hidden="1" customWidth="1"/>
    <col min="17" max="17" width="12" style="117" customWidth="1"/>
    <col min="18" max="16384" width="9.1640625" style="118"/>
  </cols>
  <sheetData>
    <row r="1" spans="1:17" ht="20" customHeight="1" thickTop="1" thickBot="1" x14ac:dyDescent="0.25">
      <c r="E1" s="118"/>
      <c r="F1" s="118"/>
      <c r="H1" s="286" t="s">
        <v>203</v>
      </c>
    </row>
    <row r="2" spans="1:17" ht="20" customHeight="1" thickTop="1" thickBot="1" x14ac:dyDescent="0.25">
      <c r="B2" s="274" t="s">
        <v>201</v>
      </c>
      <c r="C2" s="265"/>
      <c r="D2" s="118"/>
      <c r="E2" s="310" t="s">
        <v>202</v>
      </c>
      <c r="F2" s="311"/>
      <c r="G2" s="312"/>
      <c r="H2" s="287" t="s">
        <v>212</v>
      </c>
      <c r="I2" s="118"/>
      <c r="J2" s="118"/>
      <c r="K2" s="118"/>
      <c r="L2" s="118"/>
      <c r="M2" s="118"/>
    </row>
    <row r="3" spans="1:17" ht="20" customHeight="1" thickTop="1" thickBot="1" x14ac:dyDescent="0.25">
      <c r="B3" s="285" t="s">
        <v>209</v>
      </c>
      <c r="C3" s="266"/>
      <c r="D3" s="118"/>
      <c r="E3" s="313"/>
      <c r="F3" s="314"/>
      <c r="G3" s="315"/>
      <c r="H3" s="288"/>
      <c r="I3" s="118"/>
      <c r="J3" s="118"/>
      <c r="K3" s="118"/>
      <c r="L3" s="118"/>
      <c r="M3" s="118"/>
    </row>
    <row r="4" spans="1:17" ht="20" customHeight="1" thickTop="1" thickBot="1" x14ac:dyDescent="0.25">
      <c r="B4" s="275" t="s">
        <v>204</v>
      </c>
      <c r="C4" s="267"/>
      <c r="D4" s="118"/>
      <c r="E4" s="316" t="s">
        <v>210</v>
      </c>
      <c r="F4" s="317"/>
      <c r="G4" s="290"/>
      <c r="H4" s="288"/>
      <c r="I4" s="118"/>
      <c r="J4" s="118"/>
      <c r="K4" s="118"/>
      <c r="L4" s="118"/>
      <c r="M4" s="118"/>
    </row>
    <row r="5" spans="1:17" ht="20" customHeight="1" thickTop="1" thickBot="1" x14ac:dyDescent="0.25">
      <c r="B5" s="118"/>
      <c r="C5" s="118"/>
      <c r="D5" s="118"/>
      <c r="E5" s="316" t="s">
        <v>211</v>
      </c>
      <c r="F5" s="317"/>
      <c r="G5" s="290"/>
      <c r="H5" s="288"/>
      <c r="I5" s="118"/>
      <c r="J5" s="118"/>
      <c r="K5" s="118"/>
      <c r="L5" s="118"/>
      <c r="M5" s="118"/>
    </row>
    <row r="6" spans="1:17" ht="20" customHeight="1" thickTop="1" thickBot="1" x14ac:dyDescent="0.3">
      <c r="B6" s="261" t="s">
        <v>205</v>
      </c>
      <c r="C6" s="262"/>
      <c r="D6" s="118"/>
      <c r="E6" s="318" t="s">
        <v>208</v>
      </c>
      <c r="F6" s="319"/>
      <c r="G6" s="291"/>
      <c r="H6" s="289"/>
      <c r="I6" s="118"/>
      <c r="J6" s="118"/>
      <c r="K6" s="118"/>
      <c r="L6" s="118"/>
      <c r="M6" s="118"/>
    </row>
    <row r="7" spans="1:17" ht="20" customHeight="1" thickTop="1" thickBot="1" x14ac:dyDescent="0.25">
      <c r="I7" s="118"/>
      <c r="J7" s="118"/>
      <c r="K7" s="118"/>
      <c r="L7" s="118"/>
      <c r="M7" s="118"/>
    </row>
    <row r="8" spans="1:17" ht="23.25" customHeight="1" thickTop="1" thickBot="1" x14ac:dyDescent="0.25">
      <c r="A8" s="297" t="s">
        <v>3</v>
      </c>
      <c r="B8" s="299" t="s">
        <v>131</v>
      </c>
      <c r="C8" s="301" t="s">
        <v>5</v>
      </c>
      <c r="D8" s="322" t="s">
        <v>122</v>
      </c>
      <c r="E8" s="323"/>
      <c r="F8" s="323"/>
      <c r="G8" s="323"/>
      <c r="H8" s="324"/>
      <c r="I8" s="325" t="s">
        <v>122</v>
      </c>
      <c r="J8" s="326"/>
      <c r="K8" s="326"/>
      <c r="L8" s="326"/>
      <c r="M8" s="327"/>
      <c r="N8" s="304" t="s">
        <v>74</v>
      </c>
      <c r="O8" s="320" t="s">
        <v>75</v>
      </c>
    </row>
    <row r="9" spans="1:17" ht="44.5" customHeight="1" thickTop="1" thickBot="1" x14ac:dyDescent="0.25">
      <c r="A9" s="298" t="e">
        <f>#REF!</f>
        <v>#REF!</v>
      </c>
      <c r="B9" s="300" t="e">
        <f>#REF!</f>
        <v>#REF!</v>
      </c>
      <c r="C9" s="302" t="e">
        <f>#REF!</f>
        <v>#REF!</v>
      </c>
      <c r="D9" s="115" t="s">
        <v>169</v>
      </c>
      <c r="E9" s="115" t="s">
        <v>196</v>
      </c>
      <c r="F9" s="115" t="s">
        <v>199</v>
      </c>
      <c r="G9" s="115" t="s">
        <v>197</v>
      </c>
      <c r="H9" s="119" t="s">
        <v>198</v>
      </c>
      <c r="I9" s="115" t="s">
        <v>196</v>
      </c>
      <c r="J9" s="115" t="s">
        <v>200</v>
      </c>
      <c r="K9" s="115" t="s">
        <v>197</v>
      </c>
      <c r="L9" s="119" t="s">
        <v>198</v>
      </c>
      <c r="M9" s="115" t="s">
        <v>170</v>
      </c>
      <c r="N9" s="305"/>
      <c r="O9" s="321" t="s">
        <v>76</v>
      </c>
      <c r="P9" s="120" t="s">
        <v>123</v>
      </c>
      <c r="Q9" s="120" t="s">
        <v>124</v>
      </c>
    </row>
    <row r="10" spans="1:17" ht="28" thickTop="1" thickBot="1" x14ac:dyDescent="0.25">
      <c r="A10" s="125"/>
      <c r="B10" s="303" t="s">
        <v>125</v>
      </c>
      <c r="C10" s="303"/>
      <c r="D10" s="126"/>
      <c r="E10" s="126"/>
      <c r="F10" s="126"/>
      <c r="G10" s="126"/>
      <c r="H10" s="126"/>
      <c r="I10" s="126"/>
      <c r="J10" s="126"/>
      <c r="K10" s="126"/>
      <c r="L10" s="126"/>
      <c r="M10" s="127"/>
      <c r="N10" s="244">
        <f>SUM(N11:N25,M11:M25)</f>
        <v>47.38333333333334</v>
      </c>
      <c r="O10" s="245">
        <f>SUM(O11:O25)/N10</f>
        <v>0</v>
      </c>
      <c r="P10" s="118"/>
      <c r="Q10" s="118"/>
    </row>
    <row r="11" spans="1:17" ht="50" customHeight="1" thickTop="1" x14ac:dyDescent="0.2">
      <c r="A11" s="131">
        <v>1</v>
      </c>
      <c r="B11" s="132" t="s">
        <v>132</v>
      </c>
      <c r="C11" s="219" t="s">
        <v>7</v>
      </c>
      <c r="D11" s="191"/>
      <c r="E11" s="191"/>
      <c r="F11" s="191"/>
      <c r="G11" s="191"/>
      <c r="H11" s="192"/>
      <c r="I11" s="116" t="str">
        <f t="shared" ref="I11" si="0">IF(E11="x",0," ")</f>
        <v xml:space="preserve"> </v>
      </c>
      <c r="J11" s="134" t="str">
        <f t="shared" ref="J11:J25" si="1">IF(F11="x",1/3*N11," ")</f>
        <v xml:space="preserve"> </v>
      </c>
      <c r="K11" s="134" t="str">
        <f t="shared" ref="K11:K25" si="2">IF(G11="x",2/3*N11," ")</f>
        <v xml:space="preserve"> </v>
      </c>
      <c r="L11" s="135" t="str">
        <f t="shared" ref="L11:L25" si="3">IF(H11="x",3/3*N11," ")</f>
        <v xml:space="preserve"> </v>
      </c>
      <c r="M11" s="136" t="str">
        <f>IF(D11="x",-N11," ")</f>
        <v xml:space="preserve"> </v>
      </c>
      <c r="N11" s="243">
        <v>3.6481481481481484</v>
      </c>
      <c r="O11" s="137">
        <f t="shared" ref="O11:O25" si="4">SUM(I11:L11)</f>
        <v>0</v>
      </c>
      <c r="P11" s="138">
        <f t="shared" ref="P11:P42" si="5">COUNTIF(D11:H11,"X")</f>
        <v>0</v>
      </c>
      <c r="Q11" s="139">
        <f>IF(P11&lt;&gt;1,P11," ")</f>
        <v>0</v>
      </c>
    </row>
    <row r="12" spans="1:17" ht="78" customHeight="1" x14ac:dyDescent="0.2">
      <c r="A12" s="140">
        <v>2</v>
      </c>
      <c r="B12" s="132" t="s">
        <v>133</v>
      </c>
      <c r="C12" s="141" t="s">
        <v>181</v>
      </c>
      <c r="D12" s="193"/>
      <c r="E12" s="193"/>
      <c r="F12" s="193"/>
      <c r="G12" s="193"/>
      <c r="H12" s="194"/>
      <c r="I12" s="116" t="str">
        <f>IF(E12="x",0," ")</f>
        <v xml:space="preserve"> </v>
      </c>
      <c r="J12" s="134" t="str">
        <f t="shared" si="1"/>
        <v xml:space="preserve"> </v>
      </c>
      <c r="K12" s="134" t="str">
        <f t="shared" si="2"/>
        <v xml:space="preserve"> </v>
      </c>
      <c r="L12" s="135" t="str">
        <f t="shared" si="3"/>
        <v xml:space="preserve"> </v>
      </c>
      <c r="M12" s="116" t="str">
        <f>IF(D12="x",-N12," ")</f>
        <v xml:space="preserve"> </v>
      </c>
      <c r="N12" s="142">
        <v>3.7685185185185186</v>
      </c>
      <c r="O12" s="143">
        <f t="shared" si="4"/>
        <v>0</v>
      </c>
      <c r="P12" s="144">
        <f t="shared" si="5"/>
        <v>0</v>
      </c>
      <c r="Q12" s="145">
        <f t="shared" ref="Q12:Q53" si="6">IF(P12&lt;&gt;1,P12," ")</f>
        <v>0</v>
      </c>
    </row>
    <row r="13" spans="1:17" ht="78" customHeight="1" x14ac:dyDescent="0.2">
      <c r="A13" s="131">
        <v>3</v>
      </c>
      <c r="B13" s="132" t="s">
        <v>183</v>
      </c>
      <c r="C13" s="141" t="s">
        <v>182</v>
      </c>
      <c r="D13" s="193"/>
      <c r="E13" s="193"/>
      <c r="F13" s="193"/>
      <c r="G13" s="193"/>
      <c r="H13" s="194"/>
      <c r="I13" s="116" t="str">
        <f t="shared" ref="I13:I25" si="7">IF(E13="x",0," ")</f>
        <v xml:space="preserve"> </v>
      </c>
      <c r="J13" s="134" t="str">
        <f t="shared" si="1"/>
        <v xml:space="preserve"> </v>
      </c>
      <c r="K13" s="134" t="str">
        <f t="shared" si="2"/>
        <v xml:space="preserve"> </v>
      </c>
      <c r="L13" s="135" t="str">
        <f t="shared" si="3"/>
        <v xml:space="preserve"> </v>
      </c>
      <c r="M13" s="116"/>
      <c r="N13" s="142">
        <v>3.8</v>
      </c>
      <c r="O13" s="143">
        <f t="shared" si="4"/>
        <v>0</v>
      </c>
      <c r="P13" s="144">
        <f t="shared" si="5"/>
        <v>0</v>
      </c>
      <c r="Q13" s="145">
        <f t="shared" ref="Q13" si="8">IF(P13&lt;&gt;1,P13," ")</f>
        <v>0</v>
      </c>
    </row>
    <row r="14" spans="1:17" ht="50" customHeight="1" x14ac:dyDescent="0.2">
      <c r="A14" s="140">
        <v>4</v>
      </c>
      <c r="B14" s="132" t="s">
        <v>134</v>
      </c>
      <c r="C14" s="133" t="s">
        <v>10</v>
      </c>
      <c r="D14" s="193"/>
      <c r="E14" s="193"/>
      <c r="F14" s="193"/>
      <c r="G14" s="193"/>
      <c r="H14" s="194"/>
      <c r="I14" s="116" t="str">
        <f t="shared" si="7"/>
        <v xml:space="preserve"> </v>
      </c>
      <c r="J14" s="134" t="str">
        <f t="shared" si="1"/>
        <v xml:space="preserve"> </v>
      </c>
      <c r="K14" s="134" t="str">
        <f t="shared" si="2"/>
        <v xml:space="preserve"> </v>
      </c>
      <c r="L14" s="135" t="str">
        <f t="shared" si="3"/>
        <v xml:space="preserve"> </v>
      </c>
      <c r="M14" s="116" t="str">
        <f t="shared" ref="M14:M25" si="9">IF(D14="x",-N14," ")</f>
        <v xml:space="preserve"> </v>
      </c>
      <c r="N14" s="142">
        <v>3.3611111111111107</v>
      </c>
      <c r="O14" s="143">
        <f t="shared" si="4"/>
        <v>0</v>
      </c>
      <c r="P14" s="144">
        <f t="shared" si="5"/>
        <v>0</v>
      </c>
      <c r="Q14" s="145">
        <f t="shared" ref="Q14:Q25" si="10">IF(P14&lt;&gt;1,P14," ")</f>
        <v>0</v>
      </c>
    </row>
    <row r="15" spans="1:17" ht="50" customHeight="1" x14ac:dyDescent="0.2">
      <c r="A15" s="131">
        <v>5</v>
      </c>
      <c r="B15" s="132" t="s">
        <v>135</v>
      </c>
      <c r="C15" s="133" t="s">
        <v>12</v>
      </c>
      <c r="D15" s="193"/>
      <c r="E15" s="193"/>
      <c r="F15" s="193"/>
      <c r="G15" s="193"/>
      <c r="H15" s="194"/>
      <c r="I15" s="116" t="str">
        <f t="shared" si="7"/>
        <v xml:space="preserve"> </v>
      </c>
      <c r="J15" s="134" t="str">
        <f t="shared" si="1"/>
        <v xml:space="preserve"> </v>
      </c>
      <c r="K15" s="134" t="str">
        <f t="shared" si="2"/>
        <v xml:space="preserve"> </v>
      </c>
      <c r="L15" s="135" t="str">
        <f t="shared" si="3"/>
        <v xml:space="preserve"> </v>
      </c>
      <c r="M15" s="116" t="str">
        <f t="shared" si="9"/>
        <v xml:space="preserve"> </v>
      </c>
      <c r="N15" s="142">
        <v>2.4351851851851851</v>
      </c>
      <c r="O15" s="143">
        <f t="shared" si="4"/>
        <v>0</v>
      </c>
      <c r="P15" s="144">
        <f t="shared" si="5"/>
        <v>0</v>
      </c>
      <c r="Q15" s="145">
        <f t="shared" si="10"/>
        <v>0</v>
      </c>
    </row>
    <row r="16" spans="1:17" ht="50" customHeight="1" x14ac:dyDescent="0.2">
      <c r="A16" s="140">
        <v>6</v>
      </c>
      <c r="B16" s="132" t="s">
        <v>136</v>
      </c>
      <c r="C16" s="133" t="s">
        <v>13</v>
      </c>
      <c r="D16" s="193"/>
      <c r="E16" s="193"/>
      <c r="F16" s="193"/>
      <c r="G16" s="193"/>
      <c r="H16" s="194"/>
      <c r="I16" s="116" t="str">
        <f t="shared" si="7"/>
        <v xml:space="preserve"> </v>
      </c>
      <c r="J16" s="134" t="str">
        <f t="shared" si="1"/>
        <v xml:space="preserve"> </v>
      </c>
      <c r="K16" s="134" t="str">
        <f t="shared" si="2"/>
        <v xml:space="preserve"> </v>
      </c>
      <c r="L16" s="135" t="str">
        <f t="shared" si="3"/>
        <v xml:space="preserve"> </v>
      </c>
      <c r="M16" s="116" t="str">
        <f t="shared" si="9"/>
        <v xml:space="preserve"> </v>
      </c>
      <c r="N16" s="142">
        <v>2.2222222222222223</v>
      </c>
      <c r="O16" s="143">
        <f t="shared" si="4"/>
        <v>0</v>
      </c>
      <c r="P16" s="144">
        <f t="shared" si="5"/>
        <v>0</v>
      </c>
      <c r="Q16" s="145">
        <f t="shared" si="10"/>
        <v>0</v>
      </c>
    </row>
    <row r="17" spans="1:17" ht="50" customHeight="1" x14ac:dyDescent="0.2">
      <c r="A17" s="131">
        <v>7</v>
      </c>
      <c r="B17" s="132" t="s">
        <v>137</v>
      </c>
      <c r="C17" s="133" t="s">
        <v>15</v>
      </c>
      <c r="D17" s="193"/>
      <c r="E17" s="193"/>
      <c r="F17" s="193"/>
      <c r="G17" s="193"/>
      <c r="H17" s="194"/>
      <c r="I17" s="116" t="str">
        <f t="shared" si="7"/>
        <v xml:space="preserve"> </v>
      </c>
      <c r="J17" s="134" t="str">
        <f t="shared" si="1"/>
        <v xml:space="preserve"> </v>
      </c>
      <c r="K17" s="134" t="str">
        <f t="shared" si="2"/>
        <v xml:space="preserve"> </v>
      </c>
      <c r="L17" s="135" t="str">
        <f t="shared" si="3"/>
        <v xml:space="preserve"> </v>
      </c>
      <c r="M17" s="116" t="str">
        <f t="shared" si="9"/>
        <v xml:space="preserve"> </v>
      </c>
      <c r="N17" s="142">
        <v>2.5092592592592591</v>
      </c>
      <c r="O17" s="143">
        <f t="shared" si="4"/>
        <v>0</v>
      </c>
      <c r="P17" s="144">
        <f t="shared" si="5"/>
        <v>0</v>
      </c>
      <c r="Q17" s="145">
        <f t="shared" si="10"/>
        <v>0</v>
      </c>
    </row>
    <row r="18" spans="1:17" ht="50" customHeight="1" x14ac:dyDescent="0.2">
      <c r="A18" s="140">
        <v>8</v>
      </c>
      <c r="B18" s="132" t="s">
        <v>138</v>
      </c>
      <c r="C18" s="133" t="s">
        <v>16</v>
      </c>
      <c r="D18" s="193"/>
      <c r="E18" s="193"/>
      <c r="F18" s="193"/>
      <c r="G18" s="193"/>
      <c r="H18" s="194"/>
      <c r="I18" s="116" t="str">
        <f t="shared" si="7"/>
        <v xml:space="preserve"> </v>
      </c>
      <c r="J18" s="134" t="str">
        <f t="shared" si="1"/>
        <v xml:space="preserve"> </v>
      </c>
      <c r="K18" s="134" t="str">
        <f t="shared" si="2"/>
        <v xml:space="preserve"> </v>
      </c>
      <c r="L18" s="135" t="str">
        <f t="shared" si="3"/>
        <v xml:space="preserve"> </v>
      </c>
      <c r="M18" s="116" t="str">
        <f t="shared" si="9"/>
        <v xml:space="preserve"> </v>
      </c>
      <c r="N18" s="142">
        <v>2.7592592592592595</v>
      </c>
      <c r="O18" s="143">
        <f t="shared" si="4"/>
        <v>0</v>
      </c>
      <c r="P18" s="144">
        <f t="shared" si="5"/>
        <v>0</v>
      </c>
      <c r="Q18" s="145">
        <f t="shared" si="10"/>
        <v>0</v>
      </c>
    </row>
    <row r="19" spans="1:17" ht="50" customHeight="1" x14ac:dyDescent="0.2">
      <c r="A19" s="131">
        <v>9</v>
      </c>
      <c r="B19" s="132" t="s">
        <v>139</v>
      </c>
      <c r="C19" s="133" t="s">
        <v>18</v>
      </c>
      <c r="D19" s="193"/>
      <c r="E19" s="193"/>
      <c r="F19" s="193"/>
      <c r="G19" s="193"/>
      <c r="H19" s="194"/>
      <c r="I19" s="116" t="str">
        <f t="shared" si="7"/>
        <v xml:space="preserve"> </v>
      </c>
      <c r="J19" s="134" t="str">
        <f t="shared" si="1"/>
        <v xml:space="preserve"> </v>
      </c>
      <c r="K19" s="134" t="str">
        <f t="shared" si="2"/>
        <v xml:space="preserve"> </v>
      </c>
      <c r="L19" s="135" t="str">
        <f t="shared" si="3"/>
        <v xml:space="preserve"> </v>
      </c>
      <c r="M19" s="116" t="str">
        <f t="shared" si="9"/>
        <v xml:space="preserve"> </v>
      </c>
      <c r="N19" s="142">
        <v>3.4629629629629632</v>
      </c>
      <c r="O19" s="143">
        <f t="shared" si="4"/>
        <v>0</v>
      </c>
      <c r="P19" s="144">
        <f t="shared" si="5"/>
        <v>0</v>
      </c>
      <c r="Q19" s="145">
        <f t="shared" si="10"/>
        <v>0</v>
      </c>
    </row>
    <row r="20" spans="1:17" ht="50" customHeight="1" x14ac:dyDescent="0.2">
      <c r="A20" s="140">
        <v>10</v>
      </c>
      <c r="B20" s="132" t="s">
        <v>193</v>
      </c>
      <c r="C20" s="219" t="s">
        <v>173</v>
      </c>
      <c r="D20" s="193"/>
      <c r="E20" s="193"/>
      <c r="F20" s="193"/>
      <c r="G20" s="193"/>
      <c r="H20" s="194"/>
      <c r="I20" s="116" t="str">
        <f t="shared" si="7"/>
        <v xml:space="preserve"> </v>
      </c>
      <c r="J20" s="134" t="str">
        <f t="shared" si="1"/>
        <v xml:space="preserve"> </v>
      </c>
      <c r="K20" s="134" t="str">
        <f t="shared" si="2"/>
        <v xml:space="preserve"> </v>
      </c>
      <c r="L20" s="135" t="str">
        <f t="shared" si="3"/>
        <v xml:space="preserve"> </v>
      </c>
      <c r="M20" s="116" t="str">
        <f t="shared" si="9"/>
        <v xml:space="preserve"> </v>
      </c>
      <c r="N20" s="142">
        <v>2.75</v>
      </c>
      <c r="O20" s="143">
        <f t="shared" si="4"/>
        <v>0</v>
      </c>
      <c r="P20" s="144">
        <f t="shared" si="5"/>
        <v>0</v>
      </c>
      <c r="Q20" s="145">
        <f t="shared" si="10"/>
        <v>0</v>
      </c>
    </row>
    <row r="21" spans="1:17" ht="50" customHeight="1" x14ac:dyDescent="0.2">
      <c r="A21" s="131">
        <v>11</v>
      </c>
      <c r="B21" s="132" t="s">
        <v>140</v>
      </c>
      <c r="C21" s="219" t="s">
        <v>179</v>
      </c>
      <c r="D21" s="193"/>
      <c r="E21" s="193"/>
      <c r="F21" s="193"/>
      <c r="G21" s="193"/>
      <c r="H21" s="194"/>
      <c r="I21" s="116" t="str">
        <f t="shared" si="7"/>
        <v xml:space="preserve"> </v>
      </c>
      <c r="J21" s="134" t="str">
        <f t="shared" si="1"/>
        <v xml:space="preserve"> </v>
      </c>
      <c r="K21" s="134" t="str">
        <f t="shared" si="2"/>
        <v xml:space="preserve"> </v>
      </c>
      <c r="L21" s="135" t="str">
        <f t="shared" si="3"/>
        <v xml:space="preserve"> </v>
      </c>
      <c r="M21" s="116" t="str">
        <f t="shared" si="9"/>
        <v xml:space="preserve"> </v>
      </c>
      <c r="N21" s="142">
        <v>2.9166666666666665</v>
      </c>
      <c r="O21" s="143">
        <f t="shared" si="4"/>
        <v>0</v>
      </c>
      <c r="P21" s="144">
        <f t="shared" si="5"/>
        <v>0</v>
      </c>
      <c r="Q21" s="145">
        <f t="shared" si="10"/>
        <v>0</v>
      </c>
    </row>
    <row r="22" spans="1:17" ht="50" customHeight="1" x14ac:dyDescent="0.2">
      <c r="A22" s="140">
        <v>12</v>
      </c>
      <c r="B22" s="146" t="s">
        <v>141</v>
      </c>
      <c r="C22" s="219" t="s">
        <v>174</v>
      </c>
      <c r="D22" s="193"/>
      <c r="E22" s="193"/>
      <c r="F22" s="193"/>
      <c r="G22" s="193"/>
      <c r="H22" s="194"/>
      <c r="I22" s="116" t="str">
        <f t="shared" si="7"/>
        <v xml:space="preserve"> </v>
      </c>
      <c r="J22" s="134" t="str">
        <f t="shared" si="1"/>
        <v xml:space="preserve"> </v>
      </c>
      <c r="K22" s="134" t="str">
        <f t="shared" si="2"/>
        <v xml:space="preserve"> </v>
      </c>
      <c r="L22" s="135" t="str">
        <f t="shared" si="3"/>
        <v xml:space="preserve"> </v>
      </c>
      <c r="M22" s="116" t="str">
        <f t="shared" si="9"/>
        <v xml:space="preserve"> </v>
      </c>
      <c r="N22" s="142">
        <v>2.8148148148148149</v>
      </c>
      <c r="O22" s="143">
        <f t="shared" si="4"/>
        <v>0</v>
      </c>
      <c r="P22" s="144">
        <f t="shared" si="5"/>
        <v>0</v>
      </c>
      <c r="Q22" s="145">
        <f t="shared" si="10"/>
        <v>0</v>
      </c>
    </row>
    <row r="23" spans="1:17" ht="50" customHeight="1" x14ac:dyDescent="0.2">
      <c r="A23" s="131">
        <v>13</v>
      </c>
      <c r="B23" s="132" t="s">
        <v>142</v>
      </c>
      <c r="C23" s="133" t="s">
        <v>24</v>
      </c>
      <c r="D23" s="193"/>
      <c r="E23" s="193"/>
      <c r="F23" s="193"/>
      <c r="G23" s="193"/>
      <c r="H23" s="194"/>
      <c r="I23" s="116" t="str">
        <f t="shared" si="7"/>
        <v xml:space="preserve"> </v>
      </c>
      <c r="J23" s="134" t="str">
        <f t="shared" si="1"/>
        <v xml:space="preserve"> </v>
      </c>
      <c r="K23" s="134" t="str">
        <f t="shared" si="2"/>
        <v xml:space="preserve"> </v>
      </c>
      <c r="L23" s="135" t="str">
        <f t="shared" si="3"/>
        <v xml:space="preserve"> </v>
      </c>
      <c r="M23" s="116" t="str">
        <f t="shared" si="9"/>
        <v xml:space="preserve"> </v>
      </c>
      <c r="N23" s="142">
        <v>3.6111111111111112</v>
      </c>
      <c r="O23" s="143">
        <f t="shared" si="4"/>
        <v>0</v>
      </c>
      <c r="P23" s="144">
        <f t="shared" si="5"/>
        <v>0</v>
      </c>
      <c r="Q23" s="145">
        <f t="shared" si="10"/>
        <v>0</v>
      </c>
    </row>
    <row r="24" spans="1:17" ht="50" customHeight="1" x14ac:dyDescent="0.2">
      <c r="A24" s="140">
        <v>14</v>
      </c>
      <c r="B24" s="132" t="s">
        <v>143</v>
      </c>
      <c r="C24" s="219" t="s">
        <v>175</v>
      </c>
      <c r="D24" s="193"/>
      <c r="E24" s="193"/>
      <c r="F24" s="193"/>
      <c r="G24" s="193"/>
      <c r="H24" s="194"/>
      <c r="I24" s="116" t="str">
        <f t="shared" si="7"/>
        <v xml:space="preserve"> </v>
      </c>
      <c r="J24" s="134" t="str">
        <f t="shared" si="1"/>
        <v xml:space="preserve"> </v>
      </c>
      <c r="K24" s="134" t="str">
        <f t="shared" si="2"/>
        <v xml:space="preserve"> </v>
      </c>
      <c r="L24" s="135" t="str">
        <f t="shared" si="3"/>
        <v xml:space="preserve"> </v>
      </c>
      <c r="M24" s="116" t="str">
        <f t="shared" si="9"/>
        <v xml:space="preserve"> </v>
      </c>
      <c r="N24" s="142">
        <v>5</v>
      </c>
      <c r="O24" s="143">
        <f t="shared" si="4"/>
        <v>0</v>
      </c>
      <c r="P24" s="144">
        <f t="shared" si="5"/>
        <v>0</v>
      </c>
      <c r="Q24" s="145">
        <f t="shared" si="10"/>
        <v>0</v>
      </c>
    </row>
    <row r="25" spans="1:17" ht="50" customHeight="1" thickBot="1" x14ac:dyDescent="0.25">
      <c r="A25" s="131">
        <v>15</v>
      </c>
      <c r="B25" s="132" t="s">
        <v>144</v>
      </c>
      <c r="C25" s="219" t="s">
        <v>184</v>
      </c>
      <c r="D25" s="193"/>
      <c r="E25" s="193"/>
      <c r="F25" s="193"/>
      <c r="G25" s="193"/>
      <c r="H25" s="194"/>
      <c r="I25" s="116" t="str">
        <f t="shared" si="7"/>
        <v xml:space="preserve"> </v>
      </c>
      <c r="J25" s="134" t="str">
        <f t="shared" si="1"/>
        <v xml:space="preserve"> </v>
      </c>
      <c r="K25" s="134" t="str">
        <f t="shared" si="2"/>
        <v xml:space="preserve"> </v>
      </c>
      <c r="L25" s="135" t="str">
        <f t="shared" si="3"/>
        <v xml:space="preserve"> </v>
      </c>
      <c r="M25" s="147" t="str">
        <f t="shared" si="9"/>
        <v xml:space="preserve"> </v>
      </c>
      <c r="N25" s="235">
        <v>2.324074074074074</v>
      </c>
      <c r="O25" s="160">
        <f t="shared" si="4"/>
        <v>0</v>
      </c>
      <c r="P25" s="148">
        <f t="shared" si="5"/>
        <v>0</v>
      </c>
      <c r="Q25" s="149">
        <f t="shared" si="10"/>
        <v>0</v>
      </c>
    </row>
    <row r="26" spans="1:17" ht="50" customHeight="1" thickTop="1" thickBot="1" x14ac:dyDescent="0.25">
      <c r="A26" s="125"/>
      <c r="B26" s="303" t="s">
        <v>126</v>
      </c>
      <c r="C26" s="303"/>
      <c r="D26" s="195"/>
      <c r="E26" s="195"/>
      <c r="F26" s="258"/>
      <c r="G26" s="258"/>
      <c r="H26" s="258"/>
      <c r="I26" s="258"/>
      <c r="J26" s="258"/>
      <c r="K26" s="258"/>
      <c r="L26" s="258"/>
      <c r="M26" s="127"/>
      <c r="N26" s="237">
        <f>SUM(N27:N31,M27:M31)</f>
        <v>15</v>
      </c>
      <c r="O26" s="238">
        <f>SUM(O27:O31)/N26</f>
        <v>0</v>
      </c>
      <c r="P26" s="118"/>
      <c r="Q26" s="118"/>
    </row>
    <row r="27" spans="1:17" ht="50" customHeight="1" thickTop="1" x14ac:dyDescent="0.2">
      <c r="A27" s="150">
        <v>16</v>
      </c>
      <c r="B27" s="151" t="s">
        <v>145</v>
      </c>
      <c r="C27" s="141" t="s">
        <v>30</v>
      </c>
      <c r="D27" s="196"/>
      <c r="E27" s="196"/>
      <c r="F27" s="196"/>
      <c r="G27" s="196"/>
      <c r="H27" s="197"/>
      <c r="I27" s="152" t="str">
        <f t="shared" ref="I27" si="11">IF(E27="x",0," ")</f>
        <v xml:space="preserve"> </v>
      </c>
      <c r="J27" s="152" t="str">
        <f t="shared" ref="J27" si="12">IF(F27="x",1/3*N27," ")</f>
        <v xml:space="preserve"> </v>
      </c>
      <c r="K27" s="152" t="str">
        <f>IF(G27="x",2/3*N27," ")</f>
        <v xml:space="preserve"> </v>
      </c>
      <c r="L27" s="153" t="str">
        <f>IF(H27="x",3/3*N27," ")</f>
        <v xml:space="preserve"> </v>
      </c>
      <c r="M27" s="154" t="str">
        <f>IF(D27="x",-N27," ")</f>
        <v xml:space="preserve"> </v>
      </c>
      <c r="N27" s="236">
        <v>3</v>
      </c>
      <c r="O27" s="137">
        <f>SUM(I27:L27)</f>
        <v>0</v>
      </c>
      <c r="P27" s="138">
        <f t="shared" si="5"/>
        <v>0</v>
      </c>
      <c r="Q27" s="155">
        <f t="shared" ref="Q27" si="13">IF(P27&lt;&gt;1,P27," ")</f>
        <v>0</v>
      </c>
    </row>
    <row r="28" spans="1:17" ht="50" customHeight="1" x14ac:dyDescent="0.2">
      <c r="A28" s="150">
        <v>17</v>
      </c>
      <c r="B28" s="151" t="s">
        <v>145</v>
      </c>
      <c r="C28" s="133" t="s">
        <v>31</v>
      </c>
      <c r="D28" s="196"/>
      <c r="E28" s="196"/>
      <c r="F28" s="196"/>
      <c r="G28" s="196"/>
      <c r="H28" s="197"/>
      <c r="I28" s="152" t="str">
        <f>IF(E28="x",0," ")</f>
        <v xml:space="preserve"> </v>
      </c>
      <c r="J28" s="152" t="str">
        <f>IF(F28="x",1/3*N28," ")</f>
        <v xml:space="preserve"> </v>
      </c>
      <c r="K28" s="152" t="str">
        <f>IF(G28="x",2/3*N28," ")</f>
        <v xml:space="preserve"> </v>
      </c>
      <c r="L28" s="153" t="str">
        <f>IF(H28="x",3/3*N28," ")</f>
        <v xml:space="preserve"> </v>
      </c>
      <c r="M28" s="156" t="str">
        <f>IF(D28="x",-N28," ")</f>
        <v xml:space="preserve"> </v>
      </c>
      <c r="N28" s="157">
        <v>3</v>
      </c>
      <c r="O28" s="143">
        <f>SUM(I28:L28)</f>
        <v>0</v>
      </c>
      <c r="P28" s="144">
        <f t="shared" si="5"/>
        <v>0</v>
      </c>
      <c r="Q28" s="158">
        <f t="shared" si="6"/>
        <v>0</v>
      </c>
    </row>
    <row r="29" spans="1:17" ht="50" customHeight="1" x14ac:dyDescent="0.2">
      <c r="A29" s="150">
        <v>18</v>
      </c>
      <c r="B29" s="151" t="s">
        <v>145</v>
      </c>
      <c r="C29" s="133" t="s">
        <v>32</v>
      </c>
      <c r="D29" s="196"/>
      <c r="E29" s="196"/>
      <c r="F29" s="196"/>
      <c r="G29" s="196"/>
      <c r="H29" s="197"/>
      <c r="I29" s="152" t="str">
        <f t="shared" ref="I29:I31" si="14">IF(E29="x",0," ")</f>
        <v xml:space="preserve"> </v>
      </c>
      <c r="J29" s="152" t="str">
        <f t="shared" ref="J29:J31" si="15">IF(F29="x",1/3*N29," ")</f>
        <v xml:space="preserve"> </v>
      </c>
      <c r="K29" s="152" t="str">
        <f>IF(G29="x",2/3*N29," ")</f>
        <v xml:space="preserve"> </v>
      </c>
      <c r="L29" s="153" t="str">
        <f>IF(H29="x",3/3*N29," ")</f>
        <v xml:space="preserve"> </v>
      </c>
      <c r="M29" s="156" t="str">
        <f>IF(D29="x",-N29," ")</f>
        <v xml:space="preserve"> </v>
      </c>
      <c r="N29" s="157">
        <v>1.3333333333333333</v>
      </c>
      <c r="O29" s="143">
        <f>SUM(I29:L29)</f>
        <v>0</v>
      </c>
      <c r="P29" s="144">
        <f t="shared" si="5"/>
        <v>0</v>
      </c>
      <c r="Q29" s="158">
        <f t="shared" ref="Q29:Q31" si="16">IF(P29&lt;&gt;1,P29," ")</f>
        <v>0</v>
      </c>
    </row>
    <row r="30" spans="1:17" ht="50" customHeight="1" x14ac:dyDescent="0.2">
      <c r="A30" s="150">
        <v>19</v>
      </c>
      <c r="B30" s="132" t="s">
        <v>146</v>
      </c>
      <c r="C30" s="133" t="s">
        <v>34</v>
      </c>
      <c r="D30" s="196"/>
      <c r="E30" s="196"/>
      <c r="F30" s="196"/>
      <c r="G30" s="196"/>
      <c r="H30" s="197"/>
      <c r="I30" s="152" t="str">
        <f t="shared" si="14"/>
        <v xml:space="preserve"> </v>
      </c>
      <c r="J30" s="152" t="str">
        <f t="shared" si="15"/>
        <v xml:space="preserve"> </v>
      </c>
      <c r="K30" s="152" t="str">
        <f>IF(G30="x",2/3*N30," ")</f>
        <v xml:space="preserve"> </v>
      </c>
      <c r="L30" s="153" t="str">
        <f>IF(H30="x",3/3*N30," ")</f>
        <v xml:space="preserve"> </v>
      </c>
      <c r="M30" s="156" t="str">
        <f>IF(D30="x",-N30," ")</f>
        <v xml:space="preserve"> </v>
      </c>
      <c r="N30" s="157">
        <v>3.3333333333333335</v>
      </c>
      <c r="O30" s="143">
        <f>SUM(I30:L30)</f>
        <v>0</v>
      </c>
      <c r="P30" s="144">
        <f t="shared" si="5"/>
        <v>0</v>
      </c>
      <c r="Q30" s="158">
        <f t="shared" si="16"/>
        <v>0</v>
      </c>
    </row>
    <row r="31" spans="1:17" ht="73.5" customHeight="1" thickBot="1" x14ac:dyDescent="0.25">
      <c r="A31" s="150">
        <v>20</v>
      </c>
      <c r="B31" s="132" t="s">
        <v>142</v>
      </c>
      <c r="C31" s="219" t="s">
        <v>176</v>
      </c>
      <c r="D31" s="198"/>
      <c r="E31" s="198"/>
      <c r="F31" s="198"/>
      <c r="G31" s="198"/>
      <c r="H31" s="199"/>
      <c r="I31" s="152" t="str">
        <f t="shared" si="14"/>
        <v xml:space="preserve"> </v>
      </c>
      <c r="J31" s="152" t="str">
        <f t="shared" si="15"/>
        <v xml:space="preserve"> </v>
      </c>
      <c r="K31" s="152" t="str">
        <f>IF(G31="x",2/3*N31," ")</f>
        <v xml:space="preserve"> </v>
      </c>
      <c r="L31" s="153" t="str">
        <f>IF(H31="x",3/3*N31," ")</f>
        <v xml:space="preserve"> </v>
      </c>
      <c r="M31" s="159" t="str">
        <f>IF(D31="x",-N31," ")</f>
        <v xml:space="preserve"> </v>
      </c>
      <c r="N31" s="239">
        <v>4.333333333333333</v>
      </c>
      <c r="O31" s="160">
        <f>SUM(I31:L31)</f>
        <v>0</v>
      </c>
      <c r="P31" s="148">
        <f t="shared" si="5"/>
        <v>0</v>
      </c>
      <c r="Q31" s="161">
        <f t="shared" si="16"/>
        <v>0</v>
      </c>
    </row>
    <row r="32" spans="1:17" ht="50" customHeight="1" thickTop="1" thickBot="1" x14ac:dyDescent="0.25">
      <c r="A32" s="125"/>
      <c r="B32" s="303" t="s">
        <v>36</v>
      </c>
      <c r="C32" s="303"/>
      <c r="D32" s="126"/>
      <c r="E32" s="126"/>
      <c r="F32" s="126"/>
      <c r="G32" s="126"/>
      <c r="H32" s="126"/>
      <c r="I32" s="258"/>
      <c r="J32" s="258"/>
      <c r="K32" s="258"/>
      <c r="L32" s="258"/>
      <c r="M32" s="127"/>
      <c r="N32" s="241">
        <f>SUM(N33:N42,M33:M42)</f>
        <v>30.550000000000004</v>
      </c>
      <c r="O32" s="242">
        <f>SUM(O33:O42)/N32</f>
        <v>0</v>
      </c>
      <c r="P32" s="118"/>
      <c r="Q32" s="118"/>
    </row>
    <row r="33" spans="1:17" ht="50" customHeight="1" thickTop="1" x14ac:dyDescent="0.2">
      <c r="A33" s="162">
        <v>21</v>
      </c>
      <c r="B33" s="132" t="s">
        <v>147</v>
      </c>
      <c r="C33" s="163" t="s">
        <v>37</v>
      </c>
      <c r="D33" s="200"/>
      <c r="E33" s="200"/>
      <c r="F33" s="200"/>
      <c r="G33" s="200"/>
      <c r="H33" s="201"/>
      <c r="I33" s="164" t="str">
        <f t="shared" ref="I33" si="17">IF(E33="x",0," ")</f>
        <v xml:space="preserve"> </v>
      </c>
      <c r="J33" s="164" t="str">
        <f t="shared" ref="J33" si="18">IF(F33="x",1/3*N33," ")</f>
        <v xml:space="preserve"> </v>
      </c>
      <c r="K33" s="164" t="str">
        <f t="shared" ref="K33:K42" si="19">IF(G33="x",2/3*N33," ")</f>
        <v xml:space="preserve"> </v>
      </c>
      <c r="L33" s="165" t="str">
        <f t="shared" ref="L33:L42" si="20">IF(H33="x",3/3*N33," ")</f>
        <v xml:space="preserve"> </v>
      </c>
      <c r="M33" s="166" t="str">
        <f t="shared" ref="M33:M42" si="21">IF(D33="x",-N33," ")</f>
        <v xml:space="preserve"> </v>
      </c>
      <c r="N33" s="240">
        <v>2.5277777777777781</v>
      </c>
      <c r="O33" s="137">
        <f t="shared" ref="O33:O42" si="22">SUM(I33:L33)</f>
        <v>0</v>
      </c>
      <c r="P33" s="138">
        <f t="shared" si="5"/>
        <v>0</v>
      </c>
      <c r="Q33" s="167">
        <f t="shared" ref="Q33" si="23">IF(P33&lt;&gt;1,P33," ")</f>
        <v>0</v>
      </c>
    </row>
    <row r="34" spans="1:17" ht="50" customHeight="1" x14ac:dyDescent="0.2">
      <c r="A34" s="162">
        <v>22</v>
      </c>
      <c r="B34" s="132" t="s">
        <v>148</v>
      </c>
      <c r="C34" s="163" t="s">
        <v>39</v>
      </c>
      <c r="D34" s="202"/>
      <c r="E34" s="202"/>
      <c r="F34" s="202"/>
      <c r="G34" s="202"/>
      <c r="H34" s="203"/>
      <c r="I34" s="164" t="str">
        <f>IF(E34="x",0," ")</f>
        <v xml:space="preserve"> </v>
      </c>
      <c r="J34" s="164" t="str">
        <f>IF(F34="x",1/3*N34," ")</f>
        <v xml:space="preserve"> </v>
      </c>
      <c r="K34" s="164" t="str">
        <f t="shared" si="19"/>
        <v xml:space="preserve"> </v>
      </c>
      <c r="L34" s="165" t="str">
        <f t="shared" si="20"/>
        <v xml:space="preserve"> </v>
      </c>
      <c r="M34" s="171" t="str">
        <f t="shared" si="21"/>
        <v xml:space="preserve"> </v>
      </c>
      <c r="N34" s="172">
        <v>4.0648148148148149</v>
      </c>
      <c r="O34" s="143">
        <f t="shared" si="22"/>
        <v>0</v>
      </c>
      <c r="P34" s="144">
        <f t="shared" si="5"/>
        <v>0</v>
      </c>
      <c r="Q34" s="173">
        <f t="shared" si="6"/>
        <v>0</v>
      </c>
    </row>
    <row r="35" spans="1:17" ht="50" customHeight="1" x14ac:dyDescent="0.2">
      <c r="A35" s="162">
        <v>23</v>
      </c>
      <c r="B35" s="132" t="s">
        <v>134</v>
      </c>
      <c r="C35" s="163" t="s">
        <v>40</v>
      </c>
      <c r="D35" s="202"/>
      <c r="E35" s="202"/>
      <c r="F35" s="202"/>
      <c r="G35" s="202"/>
      <c r="H35" s="203"/>
      <c r="I35" s="164" t="str">
        <f t="shared" ref="I35:I42" si="24">IF(E35="x",0," ")</f>
        <v xml:space="preserve"> </v>
      </c>
      <c r="J35" s="164" t="str">
        <f t="shared" ref="J35:J42" si="25">IF(F35="x",1/3*N35," ")</f>
        <v xml:space="preserve"> </v>
      </c>
      <c r="K35" s="164" t="str">
        <f t="shared" si="19"/>
        <v xml:space="preserve"> </v>
      </c>
      <c r="L35" s="165" t="str">
        <f t="shared" si="20"/>
        <v xml:space="preserve"> </v>
      </c>
      <c r="M35" s="171" t="str">
        <f t="shared" si="21"/>
        <v xml:space="preserve"> </v>
      </c>
      <c r="N35" s="172">
        <v>3.2685185185185186</v>
      </c>
      <c r="O35" s="143">
        <f t="shared" si="22"/>
        <v>0</v>
      </c>
      <c r="P35" s="144">
        <f t="shared" si="5"/>
        <v>0</v>
      </c>
      <c r="Q35" s="174">
        <f t="shared" ref="Q35:Q42" si="26">IF(P35&lt;&gt;1,P35," ")</f>
        <v>0</v>
      </c>
    </row>
    <row r="36" spans="1:17" ht="50" customHeight="1" x14ac:dyDescent="0.2">
      <c r="A36" s="162">
        <v>24</v>
      </c>
      <c r="B36" s="132" t="s">
        <v>142</v>
      </c>
      <c r="C36" s="133" t="s">
        <v>41</v>
      </c>
      <c r="D36" s="202"/>
      <c r="E36" s="202"/>
      <c r="F36" s="202"/>
      <c r="G36" s="202"/>
      <c r="H36" s="203"/>
      <c r="I36" s="164" t="str">
        <f t="shared" si="24"/>
        <v xml:space="preserve"> </v>
      </c>
      <c r="J36" s="164" t="str">
        <f t="shared" si="25"/>
        <v xml:space="preserve"> </v>
      </c>
      <c r="K36" s="164" t="str">
        <f t="shared" si="19"/>
        <v xml:space="preserve"> </v>
      </c>
      <c r="L36" s="165" t="str">
        <f t="shared" si="20"/>
        <v xml:space="preserve"> </v>
      </c>
      <c r="M36" s="171" t="str">
        <f t="shared" si="21"/>
        <v xml:space="preserve"> </v>
      </c>
      <c r="N36" s="172">
        <v>4.2222222222222223</v>
      </c>
      <c r="O36" s="143">
        <f t="shared" si="22"/>
        <v>0</v>
      </c>
      <c r="P36" s="144">
        <f t="shared" si="5"/>
        <v>0</v>
      </c>
      <c r="Q36" s="145">
        <f t="shared" si="26"/>
        <v>0</v>
      </c>
    </row>
    <row r="37" spans="1:17" ht="50" customHeight="1" x14ac:dyDescent="0.2">
      <c r="A37" s="162">
        <v>25</v>
      </c>
      <c r="B37" s="132" t="s">
        <v>149</v>
      </c>
      <c r="C37" s="163" t="s">
        <v>43</v>
      </c>
      <c r="D37" s="202"/>
      <c r="E37" s="202"/>
      <c r="F37" s="202"/>
      <c r="G37" s="202"/>
      <c r="H37" s="203"/>
      <c r="I37" s="164" t="str">
        <f t="shared" si="24"/>
        <v xml:space="preserve"> </v>
      </c>
      <c r="J37" s="164" t="str">
        <f t="shared" si="25"/>
        <v xml:space="preserve"> </v>
      </c>
      <c r="K37" s="164" t="str">
        <f t="shared" si="19"/>
        <v xml:space="preserve"> </v>
      </c>
      <c r="L37" s="165" t="str">
        <f t="shared" si="20"/>
        <v xml:space="preserve"> </v>
      </c>
      <c r="M37" s="171" t="str">
        <f t="shared" si="21"/>
        <v xml:space="preserve"> </v>
      </c>
      <c r="N37" s="172">
        <v>5</v>
      </c>
      <c r="O37" s="143">
        <f t="shared" si="22"/>
        <v>0</v>
      </c>
      <c r="P37" s="144">
        <f t="shared" si="5"/>
        <v>0</v>
      </c>
      <c r="Q37" s="145">
        <f t="shared" si="26"/>
        <v>0</v>
      </c>
    </row>
    <row r="38" spans="1:17" ht="50" customHeight="1" x14ac:dyDescent="0.2">
      <c r="A38" s="162">
        <v>26</v>
      </c>
      <c r="B38" s="146" t="s">
        <v>150</v>
      </c>
      <c r="C38" s="163" t="s">
        <v>49</v>
      </c>
      <c r="D38" s="202"/>
      <c r="E38" s="202"/>
      <c r="F38" s="202"/>
      <c r="G38" s="202"/>
      <c r="H38" s="203"/>
      <c r="I38" s="164" t="str">
        <f t="shared" si="24"/>
        <v xml:space="preserve"> </v>
      </c>
      <c r="J38" s="164" t="str">
        <f t="shared" si="25"/>
        <v xml:space="preserve"> </v>
      </c>
      <c r="K38" s="164" t="str">
        <f t="shared" si="19"/>
        <v xml:space="preserve"> </v>
      </c>
      <c r="L38" s="165" t="str">
        <f t="shared" si="20"/>
        <v xml:space="preserve"> </v>
      </c>
      <c r="M38" s="171" t="str">
        <f t="shared" si="21"/>
        <v xml:space="preserve"> </v>
      </c>
      <c r="N38" s="172">
        <v>2.4166666666666665</v>
      </c>
      <c r="O38" s="143">
        <f t="shared" si="22"/>
        <v>0</v>
      </c>
      <c r="P38" s="144">
        <f t="shared" si="5"/>
        <v>0</v>
      </c>
      <c r="Q38" s="145">
        <f t="shared" si="26"/>
        <v>0</v>
      </c>
    </row>
    <row r="39" spans="1:17" ht="50" customHeight="1" x14ac:dyDescent="0.2">
      <c r="A39" s="162">
        <v>27</v>
      </c>
      <c r="B39" s="146" t="s">
        <v>150</v>
      </c>
      <c r="C39" s="141" t="s">
        <v>50</v>
      </c>
      <c r="D39" s="202"/>
      <c r="E39" s="202"/>
      <c r="F39" s="202"/>
      <c r="G39" s="202"/>
      <c r="H39" s="203"/>
      <c r="I39" s="164" t="str">
        <f t="shared" si="24"/>
        <v xml:space="preserve"> </v>
      </c>
      <c r="J39" s="164" t="str">
        <f t="shared" si="25"/>
        <v xml:space="preserve"> </v>
      </c>
      <c r="K39" s="164" t="str">
        <f t="shared" si="19"/>
        <v xml:space="preserve"> </v>
      </c>
      <c r="L39" s="165" t="str">
        <f t="shared" si="20"/>
        <v xml:space="preserve"> </v>
      </c>
      <c r="M39" s="171" t="str">
        <f t="shared" si="21"/>
        <v xml:space="preserve"> </v>
      </c>
      <c r="N39" s="172">
        <v>1.2314814814814816</v>
      </c>
      <c r="O39" s="143">
        <f t="shared" si="22"/>
        <v>0</v>
      </c>
      <c r="P39" s="144">
        <f t="shared" si="5"/>
        <v>0</v>
      </c>
      <c r="Q39" s="145">
        <f t="shared" si="26"/>
        <v>0</v>
      </c>
    </row>
    <row r="40" spans="1:17" ht="50" customHeight="1" x14ac:dyDescent="0.2">
      <c r="A40" s="162">
        <v>28</v>
      </c>
      <c r="B40" s="132" t="s">
        <v>151</v>
      </c>
      <c r="C40" s="163" t="s">
        <v>52</v>
      </c>
      <c r="D40" s="202"/>
      <c r="E40" s="202"/>
      <c r="F40" s="202"/>
      <c r="G40" s="202"/>
      <c r="H40" s="203"/>
      <c r="I40" s="164" t="str">
        <f t="shared" si="24"/>
        <v xml:space="preserve"> </v>
      </c>
      <c r="J40" s="164" t="str">
        <f t="shared" si="25"/>
        <v xml:space="preserve"> </v>
      </c>
      <c r="K40" s="164" t="str">
        <f t="shared" si="19"/>
        <v xml:space="preserve"> </v>
      </c>
      <c r="L40" s="165" t="str">
        <f t="shared" si="20"/>
        <v xml:space="preserve"> </v>
      </c>
      <c r="M40" s="171" t="str">
        <f t="shared" si="21"/>
        <v xml:space="preserve"> </v>
      </c>
      <c r="N40" s="172">
        <v>2.8333333333333335</v>
      </c>
      <c r="O40" s="143">
        <f t="shared" si="22"/>
        <v>0</v>
      </c>
      <c r="P40" s="144">
        <f t="shared" si="5"/>
        <v>0</v>
      </c>
      <c r="Q40" s="145">
        <f t="shared" si="26"/>
        <v>0</v>
      </c>
    </row>
    <row r="41" spans="1:17" ht="50" customHeight="1" x14ac:dyDescent="0.2">
      <c r="A41" s="162">
        <v>29</v>
      </c>
      <c r="B41" s="175" t="s">
        <v>189</v>
      </c>
      <c r="C41" s="163" t="s">
        <v>187</v>
      </c>
      <c r="D41" s="202"/>
      <c r="E41" s="202"/>
      <c r="F41" s="202"/>
      <c r="G41" s="202"/>
      <c r="H41" s="203"/>
      <c r="I41" s="164" t="str">
        <f t="shared" si="24"/>
        <v xml:space="preserve"> </v>
      </c>
      <c r="J41" s="164" t="str">
        <f t="shared" si="25"/>
        <v xml:space="preserve"> </v>
      </c>
      <c r="K41" s="164" t="str">
        <f t="shared" si="19"/>
        <v xml:space="preserve"> </v>
      </c>
      <c r="L41" s="165" t="str">
        <f t="shared" si="20"/>
        <v xml:space="preserve"> </v>
      </c>
      <c r="M41" s="228" t="str">
        <f t="shared" si="21"/>
        <v xml:space="preserve"> </v>
      </c>
      <c r="N41" s="229">
        <v>2.8</v>
      </c>
      <c r="O41" s="143">
        <f t="shared" si="22"/>
        <v>0</v>
      </c>
      <c r="P41" s="144">
        <f t="shared" si="5"/>
        <v>0</v>
      </c>
      <c r="Q41" s="145">
        <f t="shared" ref="Q41" si="27">IF(P41&lt;&gt;1,P41," ")</f>
        <v>0</v>
      </c>
    </row>
    <row r="42" spans="1:17" ht="50" customHeight="1" thickBot="1" x14ac:dyDescent="0.25">
      <c r="A42" s="162">
        <v>30</v>
      </c>
      <c r="B42" s="132" t="s">
        <v>194</v>
      </c>
      <c r="C42" s="219" t="s">
        <v>188</v>
      </c>
      <c r="D42" s="202"/>
      <c r="E42" s="202"/>
      <c r="F42" s="202"/>
      <c r="G42" s="202"/>
      <c r="H42" s="203"/>
      <c r="I42" s="164" t="str">
        <f t="shared" si="24"/>
        <v xml:space="preserve"> </v>
      </c>
      <c r="J42" s="164" t="str">
        <f t="shared" si="25"/>
        <v xml:space="preserve"> </v>
      </c>
      <c r="K42" s="164" t="str">
        <f t="shared" si="19"/>
        <v xml:space="preserve"> </v>
      </c>
      <c r="L42" s="165" t="str">
        <f t="shared" si="20"/>
        <v xml:space="preserve"> </v>
      </c>
      <c r="M42" s="176" t="str">
        <f t="shared" si="21"/>
        <v xml:space="preserve"> </v>
      </c>
      <c r="N42" s="229">
        <v>2.1851851851851851</v>
      </c>
      <c r="O42" s="160">
        <f t="shared" si="22"/>
        <v>0</v>
      </c>
      <c r="P42" s="148">
        <f t="shared" si="5"/>
        <v>0</v>
      </c>
      <c r="Q42" s="149">
        <f t="shared" si="26"/>
        <v>0</v>
      </c>
    </row>
    <row r="43" spans="1:17" ht="50" customHeight="1" thickTop="1" thickBot="1" x14ac:dyDescent="0.25">
      <c r="A43" s="125"/>
      <c r="B43" s="303" t="s">
        <v>127</v>
      </c>
      <c r="C43" s="303"/>
      <c r="D43" s="126"/>
      <c r="E43" s="126"/>
      <c r="F43" s="126"/>
      <c r="G43" s="126"/>
      <c r="H43" s="126"/>
      <c r="I43" s="258"/>
      <c r="J43" s="258"/>
      <c r="K43" s="258"/>
      <c r="L43" s="258"/>
      <c r="M43" s="127"/>
      <c r="N43" s="233">
        <f>SUM(N44:N54,M44:M54)</f>
        <v>37.466666666666661</v>
      </c>
      <c r="O43" s="234">
        <f>SUM(O44:O54)/N43</f>
        <v>0</v>
      </c>
      <c r="P43" s="118"/>
      <c r="Q43" s="118"/>
    </row>
    <row r="44" spans="1:17" ht="50" customHeight="1" thickTop="1" x14ac:dyDescent="0.2">
      <c r="A44" s="177">
        <v>31</v>
      </c>
      <c r="B44" s="132" t="s">
        <v>152</v>
      </c>
      <c r="C44" s="141" t="s">
        <v>57</v>
      </c>
      <c r="D44" s="204"/>
      <c r="E44" s="204"/>
      <c r="F44" s="204"/>
      <c r="G44" s="204"/>
      <c r="H44" s="205"/>
      <c r="I44" s="180" t="str">
        <f t="shared" ref="I44" si="28">IF(E44="x",0," ")</f>
        <v xml:space="preserve"> </v>
      </c>
      <c r="J44" s="232" t="str">
        <f t="shared" ref="J44" si="29">IF(F44="x",1/3*N44," ")</f>
        <v xml:space="preserve"> </v>
      </c>
      <c r="K44" s="232" t="str">
        <f t="shared" ref="K44:K54" si="30">IF(G44="x",2/3*N44," ")</f>
        <v xml:space="preserve"> </v>
      </c>
      <c r="L44" s="181" t="str">
        <f t="shared" ref="L44:L54" si="31">IF(H44="x",3/3*N44," ")</f>
        <v xml:space="preserve"> </v>
      </c>
      <c r="M44" s="180" t="str">
        <f t="shared" ref="M44:M54" si="32">IF(D44="x",-N44," ")</f>
        <v xml:space="preserve"> </v>
      </c>
      <c r="N44" s="227">
        <v>4.2777777777777777</v>
      </c>
      <c r="O44" s="137">
        <f t="shared" ref="O44:O54" si="33">SUM(I44:L44)</f>
        <v>0</v>
      </c>
      <c r="P44" s="138">
        <f t="shared" ref="P44:P54" si="34">COUNTIF(D44:H44,"X")</f>
        <v>0</v>
      </c>
      <c r="Q44" s="139">
        <f t="shared" ref="Q44:Q45" si="35">IF(P44&lt;&gt;1,P44," ")</f>
        <v>0</v>
      </c>
    </row>
    <row r="45" spans="1:17" ht="50" customHeight="1" x14ac:dyDescent="0.2">
      <c r="A45" s="177">
        <v>32</v>
      </c>
      <c r="B45" s="132" t="s">
        <v>186</v>
      </c>
      <c r="C45" s="141" t="s">
        <v>185</v>
      </c>
      <c r="D45" s="224"/>
      <c r="E45" s="224"/>
      <c r="F45" s="224"/>
      <c r="G45" s="224"/>
      <c r="H45" s="225"/>
      <c r="I45" s="178" t="str">
        <f t="shared" ref="I45" si="36">IF(E45="x",0," ")</f>
        <v xml:space="preserve"> </v>
      </c>
      <c r="J45" s="179" t="str">
        <f t="shared" ref="J45" si="37">IF(F45="x",1/3*N45," ")</f>
        <v xml:space="preserve"> </v>
      </c>
      <c r="K45" s="179" t="str">
        <f t="shared" si="30"/>
        <v xml:space="preserve"> </v>
      </c>
      <c r="L45" s="182" t="str">
        <f t="shared" si="31"/>
        <v xml:space="preserve"> </v>
      </c>
      <c r="M45" s="226" t="str">
        <f t="shared" si="32"/>
        <v xml:space="preserve"> </v>
      </c>
      <c r="N45" s="227">
        <v>4.3</v>
      </c>
      <c r="O45" s="143">
        <f t="shared" si="33"/>
        <v>0</v>
      </c>
      <c r="P45" s="144">
        <f t="shared" si="34"/>
        <v>0</v>
      </c>
      <c r="Q45" s="145">
        <f t="shared" si="35"/>
        <v>0</v>
      </c>
    </row>
    <row r="46" spans="1:17" ht="65" customHeight="1" x14ac:dyDescent="0.2">
      <c r="A46" s="177">
        <v>33</v>
      </c>
      <c r="B46" s="132" t="s">
        <v>195</v>
      </c>
      <c r="C46" s="141" t="s">
        <v>58</v>
      </c>
      <c r="D46" s="206"/>
      <c r="E46" s="206"/>
      <c r="F46" s="206"/>
      <c r="G46" s="206"/>
      <c r="H46" s="207"/>
      <c r="I46" s="178" t="str">
        <f t="shared" ref="I46:I54" si="38">IF(E46="x",0," ")</f>
        <v xml:space="preserve"> </v>
      </c>
      <c r="J46" s="179" t="str">
        <f t="shared" ref="J46:J54" si="39">IF(F46="x",1/3*N46," ")</f>
        <v xml:space="preserve"> </v>
      </c>
      <c r="K46" s="179" t="str">
        <f t="shared" si="30"/>
        <v xml:space="preserve"> </v>
      </c>
      <c r="L46" s="182" t="str">
        <f t="shared" si="31"/>
        <v xml:space="preserve"> </v>
      </c>
      <c r="M46" s="178" t="str">
        <f t="shared" si="32"/>
        <v xml:space="preserve"> </v>
      </c>
      <c r="N46" s="182">
        <v>2.5462962962962963</v>
      </c>
      <c r="O46" s="143">
        <f t="shared" si="33"/>
        <v>0</v>
      </c>
      <c r="P46" s="144">
        <f t="shared" si="34"/>
        <v>0</v>
      </c>
      <c r="Q46" s="145">
        <f t="shared" si="6"/>
        <v>0</v>
      </c>
    </row>
    <row r="47" spans="1:17" ht="50" customHeight="1" x14ac:dyDescent="0.2">
      <c r="A47" s="177">
        <v>34</v>
      </c>
      <c r="B47" s="132" t="s">
        <v>153</v>
      </c>
      <c r="C47" s="133" t="s">
        <v>60</v>
      </c>
      <c r="D47" s="206"/>
      <c r="E47" s="206"/>
      <c r="F47" s="206"/>
      <c r="G47" s="206"/>
      <c r="H47" s="207"/>
      <c r="I47" s="178" t="str">
        <f t="shared" si="38"/>
        <v xml:space="preserve"> </v>
      </c>
      <c r="J47" s="179" t="str">
        <f t="shared" si="39"/>
        <v xml:space="preserve"> </v>
      </c>
      <c r="K47" s="179" t="str">
        <f t="shared" si="30"/>
        <v xml:space="preserve"> </v>
      </c>
      <c r="L47" s="182" t="str">
        <f t="shared" si="31"/>
        <v xml:space="preserve"> </v>
      </c>
      <c r="M47" s="178" t="str">
        <f t="shared" si="32"/>
        <v xml:space="preserve"> </v>
      </c>
      <c r="N47" s="182">
        <v>1.6574074074074074</v>
      </c>
      <c r="O47" s="143">
        <f t="shared" si="33"/>
        <v>0</v>
      </c>
      <c r="P47" s="144">
        <f t="shared" si="34"/>
        <v>0</v>
      </c>
      <c r="Q47" s="145">
        <f t="shared" si="6"/>
        <v>0</v>
      </c>
    </row>
    <row r="48" spans="1:17" ht="50" customHeight="1" x14ac:dyDescent="0.2">
      <c r="A48" s="177">
        <v>35</v>
      </c>
      <c r="B48" s="132" t="s">
        <v>154</v>
      </c>
      <c r="C48" s="133" t="s">
        <v>61</v>
      </c>
      <c r="D48" s="206"/>
      <c r="E48" s="206"/>
      <c r="F48" s="206"/>
      <c r="G48" s="206"/>
      <c r="H48" s="207"/>
      <c r="I48" s="178" t="str">
        <f t="shared" si="38"/>
        <v xml:space="preserve"> </v>
      </c>
      <c r="J48" s="179" t="str">
        <f t="shared" si="39"/>
        <v xml:space="preserve"> </v>
      </c>
      <c r="K48" s="179" t="str">
        <f t="shared" si="30"/>
        <v xml:space="preserve"> </v>
      </c>
      <c r="L48" s="182" t="str">
        <f t="shared" si="31"/>
        <v xml:space="preserve"> </v>
      </c>
      <c r="M48" s="178" t="str">
        <f t="shared" si="32"/>
        <v xml:space="preserve"> </v>
      </c>
      <c r="N48" s="182">
        <v>2.824074074074074</v>
      </c>
      <c r="O48" s="143">
        <f t="shared" si="33"/>
        <v>0</v>
      </c>
      <c r="P48" s="144">
        <f t="shared" si="34"/>
        <v>0</v>
      </c>
      <c r="Q48" s="145">
        <f t="shared" si="6"/>
        <v>0</v>
      </c>
    </row>
    <row r="49" spans="1:17" ht="50" customHeight="1" x14ac:dyDescent="0.2">
      <c r="A49" s="177">
        <v>36</v>
      </c>
      <c r="B49" s="132" t="s">
        <v>155</v>
      </c>
      <c r="C49" s="219" t="s">
        <v>180</v>
      </c>
      <c r="D49" s="206"/>
      <c r="E49" s="206"/>
      <c r="F49" s="206"/>
      <c r="G49" s="206"/>
      <c r="H49" s="207"/>
      <c r="I49" s="178" t="str">
        <f t="shared" si="38"/>
        <v xml:space="preserve"> </v>
      </c>
      <c r="J49" s="179" t="str">
        <f t="shared" si="39"/>
        <v xml:space="preserve"> </v>
      </c>
      <c r="K49" s="179" t="str">
        <f t="shared" si="30"/>
        <v xml:space="preserve"> </v>
      </c>
      <c r="L49" s="182" t="str">
        <f t="shared" si="31"/>
        <v xml:space="preserve"> </v>
      </c>
      <c r="M49" s="178" t="str">
        <f t="shared" si="32"/>
        <v xml:space="preserve"> </v>
      </c>
      <c r="N49" s="182">
        <v>2.5648148148148149</v>
      </c>
      <c r="O49" s="143">
        <f t="shared" si="33"/>
        <v>0</v>
      </c>
      <c r="P49" s="144">
        <f t="shared" si="34"/>
        <v>0</v>
      </c>
      <c r="Q49" s="145">
        <f t="shared" si="6"/>
        <v>0</v>
      </c>
    </row>
    <row r="50" spans="1:17" ht="50" customHeight="1" x14ac:dyDescent="0.2">
      <c r="A50" s="177">
        <v>37</v>
      </c>
      <c r="B50" s="132" t="s">
        <v>191</v>
      </c>
      <c r="C50" s="219" t="s">
        <v>64</v>
      </c>
      <c r="D50" s="206"/>
      <c r="E50" s="206"/>
      <c r="F50" s="206"/>
      <c r="G50" s="206"/>
      <c r="H50" s="207"/>
      <c r="I50" s="178" t="str">
        <f t="shared" si="38"/>
        <v xml:space="preserve"> </v>
      </c>
      <c r="J50" s="179" t="str">
        <f t="shared" si="39"/>
        <v xml:space="preserve"> </v>
      </c>
      <c r="K50" s="179" t="str">
        <f t="shared" si="30"/>
        <v xml:space="preserve"> </v>
      </c>
      <c r="L50" s="182" t="str">
        <f t="shared" si="31"/>
        <v xml:space="preserve"> </v>
      </c>
      <c r="M50" s="178" t="str">
        <f t="shared" si="32"/>
        <v xml:space="preserve"> </v>
      </c>
      <c r="N50" s="182">
        <v>2.5</v>
      </c>
      <c r="O50" s="143">
        <f t="shared" si="33"/>
        <v>0</v>
      </c>
      <c r="P50" s="144">
        <f t="shared" si="34"/>
        <v>0</v>
      </c>
      <c r="Q50" s="145">
        <f t="shared" si="6"/>
        <v>0</v>
      </c>
    </row>
    <row r="51" spans="1:17" ht="50" customHeight="1" x14ac:dyDescent="0.2">
      <c r="A51" s="177">
        <v>38</v>
      </c>
      <c r="B51" s="175" t="s">
        <v>156</v>
      </c>
      <c r="C51" s="163" t="s">
        <v>66</v>
      </c>
      <c r="D51" s="206"/>
      <c r="E51" s="206"/>
      <c r="F51" s="206"/>
      <c r="G51" s="206"/>
      <c r="H51" s="207"/>
      <c r="I51" s="178" t="str">
        <f t="shared" si="38"/>
        <v xml:space="preserve"> </v>
      </c>
      <c r="J51" s="179" t="str">
        <f t="shared" si="39"/>
        <v xml:space="preserve"> </v>
      </c>
      <c r="K51" s="179" t="str">
        <f t="shared" si="30"/>
        <v xml:space="preserve"> </v>
      </c>
      <c r="L51" s="182" t="str">
        <f t="shared" si="31"/>
        <v xml:space="preserve"> </v>
      </c>
      <c r="M51" s="178" t="str">
        <f t="shared" si="32"/>
        <v xml:space="preserve"> </v>
      </c>
      <c r="N51" s="182">
        <v>5</v>
      </c>
      <c r="O51" s="143">
        <f t="shared" si="33"/>
        <v>0</v>
      </c>
      <c r="P51" s="144">
        <f t="shared" si="34"/>
        <v>0</v>
      </c>
      <c r="Q51" s="145">
        <f t="shared" si="6"/>
        <v>0</v>
      </c>
    </row>
    <row r="52" spans="1:17" ht="50" customHeight="1" x14ac:dyDescent="0.2">
      <c r="A52" s="177">
        <v>39</v>
      </c>
      <c r="B52" s="175" t="s">
        <v>157</v>
      </c>
      <c r="C52" s="219" t="s">
        <v>178</v>
      </c>
      <c r="D52" s="206"/>
      <c r="E52" s="206"/>
      <c r="F52" s="206"/>
      <c r="G52" s="206"/>
      <c r="H52" s="207"/>
      <c r="I52" s="178" t="str">
        <f t="shared" si="38"/>
        <v xml:space="preserve"> </v>
      </c>
      <c r="J52" s="179" t="str">
        <f t="shared" si="39"/>
        <v xml:space="preserve"> </v>
      </c>
      <c r="K52" s="179" t="str">
        <f t="shared" si="30"/>
        <v xml:space="preserve"> </v>
      </c>
      <c r="L52" s="182" t="str">
        <f t="shared" si="31"/>
        <v xml:space="preserve"> </v>
      </c>
      <c r="M52" s="178" t="str">
        <f t="shared" si="32"/>
        <v xml:space="preserve"> </v>
      </c>
      <c r="N52" s="182">
        <v>3.9999999999999996</v>
      </c>
      <c r="O52" s="143">
        <f t="shared" si="33"/>
        <v>0</v>
      </c>
      <c r="P52" s="144">
        <f t="shared" si="34"/>
        <v>0</v>
      </c>
      <c r="Q52" s="145">
        <f t="shared" si="6"/>
        <v>0</v>
      </c>
    </row>
    <row r="53" spans="1:17" ht="50" customHeight="1" x14ac:dyDescent="0.2">
      <c r="A53" s="177">
        <v>40</v>
      </c>
      <c r="B53" s="183" t="s">
        <v>150</v>
      </c>
      <c r="C53" s="220" t="s">
        <v>177</v>
      </c>
      <c r="D53" s="206"/>
      <c r="E53" s="206"/>
      <c r="F53" s="206"/>
      <c r="G53" s="206"/>
      <c r="H53" s="207"/>
      <c r="I53" s="178" t="str">
        <f t="shared" si="38"/>
        <v xml:space="preserve"> </v>
      </c>
      <c r="J53" s="179" t="str">
        <f t="shared" si="39"/>
        <v xml:space="preserve"> </v>
      </c>
      <c r="K53" s="179" t="str">
        <f t="shared" si="30"/>
        <v xml:space="preserve"> </v>
      </c>
      <c r="L53" s="182" t="str">
        <f t="shared" si="31"/>
        <v xml:space="preserve"> </v>
      </c>
      <c r="M53" s="178" t="str">
        <f t="shared" si="32"/>
        <v xml:space="preserve"> </v>
      </c>
      <c r="N53" s="182">
        <v>4.8796296296296298</v>
      </c>
      <c r="O53" s="143">
        <f t="shared" si="33"/>
        <v>0</v>
      </c>
      <c r="P53" s="144">
        <f t="shared" si="34"/>
        <v>0</v>
      </c>
      <c r="Q53" s="145">
        <f t="shared" si="6"/>
        <v>0</v>
      </c>
    </row>
    <row r="54" spans="1:17" ht="50" customHeight="1" thickBot="1" x14ac:dyDescent="0.25">
      <c r="A54" s="177">
        <v>41</v>
      </c>
      <c r="B54" s="184" t="s">
        <v>158</v>
      </c>
      <c r="C54" s="230" t="s">
        <v>71</v>
      </c>
      <c r="D54" s="208"/>
      <c r="E54" s="208"/>
      <c r="F54" s="208"/>
      <c r="G54" s="208"/>
      <c r="H54" s="209"/>
      <c r="I54" s="185" t="str">
        <f t="shared" si="38"/>
        <v xml:space="preserve"> </v>
      </c>
      <c r="J54" s="186" t="str">
        <f t="shared" si="39"/>
        <v xml:space="preserve"> </v>
      </c>
      <c r="K54" s="186" t="str">
        <f t="shared" si="30"/>
        <v xml:space="preserve"> </v>
      </c>
      <c r="L54" s="187" t="str">
        <f t="shared" si="31"/>
        <v xml:space="preserve"> </v>
      </c>
      <c r="M54" s="185" t="str">
        <f t="shared" si="32"/>
        <v xml:space="preserve"> </v>
      </c>
      <c r="N54" s="187">
        <v>2.9166666666666665</v>
      </c>
      <c r="O54" s="188">
        <f t="shared" si="33"/>
        <v>0</v>
      </c>
      <c r="P54" s="148">
        <f t="shared" si="34"/>
        <v>0</v>
      </c>
      <c r="Q54" s="149">
        <f t="shared" ref="Q54" si="40">IF(P54&lt;&gt;1,P54," ")</f>
        <v>0</v>
      </c>
    </row>
    <row r="55" spans="1:17" ht="17" thickTop="1" thickBot="1" x14ac:dyDescent="0.25"/>
    <row r="56" spans="1:17" ht="39" customHeight="1" thickTop="1" x14ac:dyDescent="0.2">
      <c r="B56" s="308" t="s">
        <v>190</v>
      </c>
      <c r="C56" s="306" t="s">
        <v>206</v>
      </c>
      <c r="D56" s="276" t="s">
        <v>159</v>
      </c>
      <c r="E56" s="277" t="s">
        <v>160</v>
      </c>
      <c r="F56" s="278" t="s">
        <v>161</v>
      </c>
      <c r="G56" s="279" t="s">
        <v>162</v>
      </c>
      <c r="I56" s="118"/>
      <c r="J56" s="118"/>
      <c r="K56" s="118"/>
      <c r="L56" s="118"/>
      <c r="M56" s="118"/>
      <c r="P56" s="118"/>
      <c r="Q56" s="118"/>
    </row>
    <row r="57" spans="1:17" ht="60.75" customHeight="1" thickBot="1" x14ac:dyDescent="0.25">
      <c r="B57" s="309"/>
      <c r="C57" s="307"/>
      <c r="D57" s="211"/>
      <c r="E57" s="212"/>
      <c r="F57" s="213"/>
      <c r="G57" s="214"/>
      <c r="I57" s="118"/>
      <c r="J57" s="118"/>
      <c r="K57" s="118"/>
      <c r="L57" s="118"/>
      <c r="M57" s="118"/>
      <c r="P57" s="118"/>
      <c r="Q57" s="118"/>
    </row>
    <row r="58" spans="1:17" ht="16" thickTop="1" x14ac:dyDescent="0.2"/>
  </sheetData>
  <sheetProtection algorithmName="SHA-512" hashValue="JRjJsGRjKi/PliTlWXeKqRHMScW+tubdB8SRfJeX3wDiVP/ZjotS2PULRouinIIdNbwI4rDqFggZMJ9eES2dKA==" saltValue="i6Fbm0VtHl/eHKfU/4YyPQ==" spinCount="100000" sheet="1" scenarios="1" formatRows="0"/>
  <mergeCells count="17">
    <mergeCell ref="E2:G3"/>
    <mergeCell ref="E4:F4"/>
    <mergeCell ref="E5:F5"/>
    <mergeCell ref="E6:F6"/>
    <mergeCell ref="O8:O9"/>
    <mergeCell ref="D8:H8"/>
    <mergeCell ref="I8:M8"/>
    <mergeCell ref="C56:C57"/>
    <mergeCell ref="B43:C43"/>
    <mergeCell ref="B32:C32"/>
    <mergeCell ref="B56:B57"/>
    <mergeCell ref="B26:C26"/>
    <mergeCell ref="A8:A9"/>
    <mergeCell ref="B8:B9"/>
    <mergeCell ref="C8:C9"/>
    <mergeCell ref="B10:C10"/>
    <mergeCell ref="N8:N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1"/>
  <sheetViews>
    <sheetView zoomScale="70" zoomScaleNormal="70" workbookViewId="0">
      <selection activeCell="C7" sqref="C7:D7"/>
    </sheetView>
  </sheetViews>
  <sheetFormatPr baseColWidth="10" defaultColWidth="9.1640625" defaultRowHeight="15" x14ac:dyDescent="0.2"/>
  <cols>
    <col min="1" max="1" width="9.1640625" style="118"/>
    <col min="2" max="2" width="15.6640625" style="118" customWidth="1"/>
    <col min="3" max="3" width="10.33203125" style="118" customWidth="1"/>
    <col min="4" max="4" width="30.33203125" style="118" customWidth="1"/>
    <col min="5" max="5" width="24.1640625" style="118" customWidth="1"/>
    <col min="6" max="6" width="27.83203125" style="118" customWidth="1"/>
    <col min="7" max="8" width="15.6640625" style="118" customWidth="1"/>
    <col min="9" max="16384" width="9.1640625" style="118"/>
  </cols>
  <sheetData>
    <row r="1" spans="2:7" ht="27.75" customHeight="1" thickBot="1" x14ac:dyDescent="0.25"/>
    <row r="2" spans="2:7" ht="44.5" customHeight="1" thickTop="1" thickBot="1" x14ac:dyDescent="0.25">
      <c r="B2" s="121"/>
      <c r="C2" s="122"/>
      <c r="D2" s="123"/>
      <c r="E2" s="123"/>
      <c r="F2" s="123"/>
      <c r="G2" s="124"/>
    </row>
    <row r="3" spans="2:7" ht="23" thickTop="1" thickBot="1" x14ac:dyDescent="0.25">
      <c r="B3" s="128"/>
      <c r="C3" s="332" t="s">
        <v>164</v>
      </c>
      <c r="D3" s="333"/>
      <c r="E3" s="252" t="s">
        <v>165</v>
      </c>
      <c r="F3" s="246" t="s">
        <v>166</v>
      </c>
      <c r="G3" s="130"/>
    </row>
    <row r="4" spans="2:7" ht="50" customHeight="1" thickTop="1" x14ac:dyDescent="0.2">
      <c r="B4" s="128"/>
      <c r="C4" s="334" t="s">
        <v>171</v>
      </c>
      <c r="D4" s="335"/>
      <c r="E4" s="253" t="str">
        <f>IF(SUM(PRIMARIA_GDIC_GrigliaOsservaz.!P11:P25)=0,"?",PRIMARIA_GDIC_GrigliaOsservaz.!O10)</f>
        <v>?</v>
      </c>
      <c r="F4" s="247" t="str">
        <f>IF(E4="?","?",IF(E4&lt;26%,"basso",IF(E4&lt;61%,"medio",IF(E4&lt;81%,"elevato",IF(E4&gt;80%,"molto elevato")))))</f>
        <v>?</v>
      </c>
      <c r="G4" s="130"/>
    </row>
    <row r="5" spans="2:7" ht="78" customHeight="1" x14ac:dyDescent="0.2">
      <c r="B5" s="128"/>
      <c r="C5" s="336" t="s">
        <v>130</v>
      </c>
      <c r="D5" s="337"/>
      <c r="E5" s="254" t="str">
        <f>IF(SUM(PRIMARIA_GDIC_GrigliaOsservaz.!P27:P31)=0,"?",PRIMARIA_GDIC_GrigliaOsservaz.!O26)</f>
        <v>?</v>
      </c>
      <c r="F5" s="248" t="str">
        <f>IF(E5="?","?",IF(E5&lt;26%,"basso",IF(E5&lt;61%,"medio",IF(E5&lt;81%,"elevato",IF(E5&gt;80%,"molto elevato")))))</f>
        <v>?</v>
      </c>
      <c r="G5" s="130"/>
    </row>
    <row r="6" spans="2:7" ht="78" customHeight="1" x14ac:dyDescent="0.2">
      <c r="B6" s="128"/>
      <c r="C6" s="338" t="s">
        <v>128</v>
      </c>
      <c r="D6" s="339"/>
      <c r="E6" s="255" t="str">
        <f>IF(SUM(PRIMARIA_GDIC_GrigliaOsservaz.!P33:P42)=0,"?",PRIMARIA_GDIC_GrigliaOsservaz.!O32)</f>
        <v>?</v>
      </c>
      <c r="F6" s="249" t="str">
        <f>IF(E6="?","?",IF(E6&lt;26%,"basso",IF(E6&lt;61%,"medio",IF(E6&lt;81%,"elevato",IF(E6&gt;80%,"molto elevato")))))</f>
        <v>?</v>
      </c>
      <c r="G6" s="130"/>
    </row>
    <row r="7" spans="2:7" ht="50" customHeight="1" thickBot="1" x14ac:dyDescent="0.25">
      <c r="B7" s="128"/>
      <c r="C7" s="340" t="s">
        <v>129</v>
      </c>
      <c r="D7" s="341"/>
      <c r="E7" s="256" t="str">
        <f>IF(SUM(PRIMARIA_GDIC_GrigliaOsservaz.!P44:P54)=0,"?",PRIMARIA_GDIC_GrigliaOsservaz.!O43)</f>
        <v>?</v>
      </c>
      <c r="F7" s="250" t="str">
        <f>IF(E7="?","?",IF(E7&lt;26%,"basso",IF(E7&lt;61%,"medio",IF(E7&lt;81%,"elevato",IF(E7&gt;80%,"molto elevato")))))</f>
        <v>?</v>
      </c>
      <c r="G7" s="130"/>
    </row>
    <row r="8" spans="2:7" ht="50" customHeight="1" thickTop="1" thickBot="1" x14ac:dyDescent="0.25">
      <c r="B8" s="128"/>
      <c r="C8" s="342" t="s">
        <v>167</v>
      </c>
      <c r="D8" s="343"/>
      <c r="E8" s="257" t="str">
        <f>IF(E4="?","?",IF(E5="?","?",IF(E6="?","?",AVERAGE(E4:E6))))</f>
        <v>?</v>
      </c>
      <c r="F8" s="251" t="str">
        <f>IF(E8="?"," ",IF(E8&lt;25.1%,"basso",IF(E8&lt;60.1%,"medio",IF(E8&lt;80.1%,"elevato",IF(E8&gt;80%,"molto elevato")))))</f>
        <v xml:space="preserve"> </v>
      </c>
      <c r="G8" s="130"/>
    </row>
    <row r="9" spans="2:7" ht="50" customHeight="1" thickTop="1" x14ac:dyDescent="0.2">
      <c r="B9" s="128"/>
      <c r="C9" s="129"/>
      <c r="D9" s="129"/>
      <c r="E9" s="129"/>
      <c r="F9" s="129"/>
      <c r="G9" s="130"/>
    </row>
    <row r="10" spans="2:7" ht="50" customHeight="1" x14ac:dyDescent="0.2">
      <c r="B10" s="128"/>
      <c r="C10" s="129"/>
      <c r="D10" s="129"/>
      <c r="E10" s="129"/>
      <c r="F10" s="129"/>
      <c r="G10" s="130"/>
    </row>
    <row r="11" spans="2:7" ht="50" customHeight="1" x14ac:dyDescent="0.2">
      <c r="B11" s="128"/>
      <c r="C11" s="129"/>
      <c r="D11" s="129"/>
      <c r="E11" s="129"/>
      <c r="F11" s="129"/>
      <c r="G11" s="130"/>
    </row>
    <row r="12" spans="2:7" ht="50" customHeight="1" x14ac:dyDescent="0.2">
      <c r="B12" s="128"/>
      <c r="C12" s="129"/>
      <c r="D12" s="129"/>
      <c r="E12" s="129"/>
      <c r="F12" s="129"/>
      <c r="G12" s="130"/>
    </row>
    <row r="13" spans="2:7" ht="50" customHeight="1" x14ac:dyDescent="0.2">
      <c r="B13" s="128"/>
      <c r="C13" s="129"/>
      <c r="D13" s="129"/>
      <c r="E13" s="129"/>
      <c r="F13" s="129"/>
      <c r="G13" s="130"/>
    </row>
    <row r="14" spans="2:7" ht="50" customHeight="1" x14ac:dyDescent="0.2">
      <c r="B14" s="128"/>
      <c r="C14" s="129"/>
      <c r="D14" s="129"/>
      <c r="E14" s="129"/>
      <c r="F14" s="129"/>
      <c r="G14" s="130"/>
    </row>
    <row r="15" spans="2:7" ht="50" customHeight="1" x14ac:dyDescent="0.2">
      <c r="B15" s="128"/>
      <c r="C15" s="129"/>
      <c r="D15" s="129"/>
      <c r="E15" s="129"/>
      <c r="F15" s="129"/>
      <c r="G15" s="130"/>
    </row>
    <row r="16" spans="2:7" ht="50" customHeight="1" x14ac:dyDescent="0.2">
      <c r="B16" s="128"/>
      <c r="C16" s="129"/>
      <c r="D16" s="129"/>
      <c r="E16" s="129"/>
      <c r="F16" s="129"/>
      <c r="G16" s="130"/>
    </row>
    <row r="17" spans="2:7" ht="50" customHeight="1" x14ac:dyDescent="0.2">
      <c r="B17" s="128"/>
      <c r="C17" s="129"/>
      <c r="D17" s="129"/>
      <c r="E17" s="129"/>
      <c r="F17" s="129"/>
      <c r="G17" s="130"/>
    </row>
    <row r="18" spans="2:7" ht="50" customHeight="1" x14ac:dyDescent="0.2">
      <c r="B18" s="128"/>
      <c r="C18" s="129"/>
      <c r="D18" s="129"/>
      <c r="E18" s="129"/>
      <c r="F18" s="129"/>
      <c r="G18" s="130"/>
    </row>
    <row r="19" spans="2:7" ht="50" customHeight="1" x14ac:dyDescent="0.2">
      <c r="B19" s="128"/>
      <c r="C19" s="129"/>
      <c r="D19" s="129"/>
      <c r="E19" s="129"/>
      <c r="F19" s="129"/>
      <c r="G19" s="130"/>
    </row>
    <row r="20" spans="2:7" ht="50" customHeight="1" x14ac:dyDescent="0.2">
      <c r="B20" s="128"/>
      <c r="C20" s="129"/>
      <c r="D20" s="223"/>
      <c r="E20" s="129"/>
      <c r="F20" s="129"/>
      <c r="G20" s="130"/>
    </row>
    <row r="21" spans="2:7" ht="50" customHeight="1" x14ac:dyDescent="0.2">
      <c r="B21" s="128"/>
      <c r="C21" s="118" t="s">
        <v>77</v>
      </c>
      <c r="D21" s="223"/>
      <c r="E21" s="231"/>
      <c r="F21" s="231"/>
      <c r="G21" s="130"/>
    </row>
    <row r="22" spans="2:7" ht="50" customHeight="1" x14ac:dyDescent="0.2">
      <c r="B22" s="128"/>
      <c r="C22" s="344"/>
      <c r="D22" s="345"/>
      <c r="E22" s="345"/>
      <c r="F22" s="345"/>
      <c r="G22" s="130"/>
    </row>
    <row r="23" spans="2:7" ht="50" customHeight="1" x14ac:dyDescent="0.2">
      <c r="B23" s="128"/>
      <c r="C23" s="345"/>
      <c r="D23" s="345"/>
      <c r="E23" s="345"/>
      <c r="F23" s="345"/>
      <c r="G23" s="130"/>
    </row>
    <row r="24" spans="2:7" ht="50" customHeight="1" x14ac:dyDescent="0.2">
      <c r="B24" s="128"/>
      <c r="C24" s="345"/>
      <c r="D24" s="345"/>
      <c r="E24" s="345"/>
      <c r="F24" s="345"/>
      <c r="G24" s="130"/>
    </row>
    <row r="25" spans="2:7" ht="50" customHeight="1" x14ac:dyDescent="0.2">
      <c r="B25" s="128"/>
      <c r="C25" s="345"/>
      <c r="D25" s="345"/>
      <c r="E25" s="345"/>
      <c r="F25" s="345"/>
      <c r="G25" s="130"/>
    </row>
    <row r="26" spans="2:7" ht="50" customHeight="1" thickBot="1" x14ac:dyDescent="0.25">
      <c r="B26" s="168"/>
      <c r="C26" s="169"/>
      <c r="D26" s="169"/>
      <c r="E26" s="169"/>
      <c r="F26" s="169"/>
      <c r="G26" s="170"/>
    </row>
    <row r="27" spans="2:7" ht="50" customHeight="1" thickTop="1" thickBot="1" x14ac:dyDescent="0.25">
      <c r="B27" s="129"/>
      <c r="C27" s="129"/>
      <c r="G27" s="129"/>
    </row>
    <row r="28" spans="2:7" ht="50" customHeight="1" thickTop="1" thickBot="1" x14ac:dyDescent="0.4">
      <c r="D28" s="328" t="s">
        <v>168</v>
      </c>
      <c r="E28" s="329"/>
      <c r="F28" s="260" t="str">
        <f>IF(E8="?","?",IF(E8&lt;25.1%,"BASSO",IF(E8&lt;60.1%,"MEDIO",IF(E8&lt;80.1%,"ELEVATO",IF(E8&gt;80%,"MOLTO ELEVATO")))))</f>
        <v>?</v>
      </c>
    </row>
    <row r="29" spans="2:7" ht="50" customHeight="1" thickTop="1" thickBot="1" x14ac:dyDescent="0.25"/>
    <row r="30" spans="2:7" ht="50" customHeight="1" thickTop="1" thickBot="1" x14ac:dyDescent="0.4">
      <c r="D30" s="330" t="s">
        <v>163</v>
      </c>
      <c r="E30" s="331"/>
      <c r="F30" s="259" t="str">
        <f>IF(PRIMARIA_GDIC_GrigliaOsservaz.!D57="x","BASSO",IF(PRIMARIA_GDIC_GrigliaOsservaz.!E57="x","MEDIO",IF(PRIMARIA_GDIC_GrigliaOsservaz.!F57="x","ELEVATO",IF(PRIMARIA_GDIC_GrigliaOsservaz.!G57="x","MOLTO ELEVATO"," "))))</f>
        <v xml:space="preserve"> </v>
      </c>
    </row>
    <row r="31" spans="2:7" ht="16" thickTop="1" x14ac:dyDescent="0.2"/>
  </sheetData>
  <sheetProtection algorithmName="SHA-512" hashValue="Ddw3/pbx7lZ6IX/6FqogssaYUF/bs2GT/fS0qZoIoy11KI2F1OGn8ErpJfUGGZ+X0h1ZV+qVVozwwCM27PtMmg==" saltValue="Ps0ixzB1JhJ4o5CWsDFqLQ==" spinCount="100000" sheet="1" scenarios="1" formatRows="0"/>
  <mergeCells count="9">
    <mergeCell ref="D28:E28"/>
    <mergeCell ref="D30:E30"/>
    <mergeCell ref="C3:D3"/>
    <mergeCell ref="C4:D4"/>
    <mergeCell ref="C5:D5"/>
    <mergeCell ref="C6:D6"/>
    <mergeCell ref="C7:D7"/>
    <mergeCell ref="C8:D8"/>
    <mergeCell ref="C22:F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3"/>
  <sheetViews>
    <sheetView workbookViewId="0">
      <selection activeCell="D10" sqref="D10"/>
    </sheetView>
  </sheetViews>
  <sheetFormatPr baseColWidth="10" defaultColWidth="8.83203125" defaultRowHeight="15" x14ac:dyDescent="0.2"/>
  <cols>
    <col min="1" max="1" width="3.1640625" customWidth="1"/>
    <col min="2" max="2" width="27.83203125" style="1" customWidth="1"/>
    <col min="3" max="3" width="34.1640625" customWidth="1"/>
    <col min="4" max="4" width="9.6640625" customWidth="1"/>
    <col min="5" max="5" width="12" customWidth="1"/>
    <col min="6" max="6" width="9" customWidth="1"/>
    <col min="7" max="7" width="9.33203125" customWidth="1"/>
    <col min="8" max="8" width="11.83203125" style="3" customWidth="1"/>
    <col min="9" max="9" width="4.5" style="3" customWidth="1"/>
    <col min="10" max="10" width="5.1640625" style="3" customWidth="1"/>
    <col min="11" max="11" width="7.33203125" style="3" customWidth="1"/>
    <col min="12" max="12" width="9" style="3" customWidth="1"/>
    <col min="13" max="13" width="7.5" customWidth="1"/>
    <col min="14" max="14" width="7.1640625" customWidth="1"/>
    <col min="15" max="15" width="6.5" customWidth="1"/>
    <col min="16" max="16" width="7" customWidth="1"/>
    <col min="17" max="17" width="5.6640625" customWidth="1"/>
    <col min="18" max="18" width="5" customWidth="1"/>
    <col min="19" max="19" width="15.33203125" customWidth="1"/>
    <col min="21" max="22" width="10.6640625" customWidth="1"/>
    <col min="23" max="23" width="9.5" customWidth="1"/>
    <col min="24" max="24" width="10.5" customWidth="1"/>
    <col min="25" max="25" width="11.33203125" customWidth="1"/>
  </cols>
  <sheetData>
    <row r="1" spans="1:33" ht="19" x14ac:dyDescent="0.2">
      <c r="C1" s="2" t="s">
        <v>78</v>
      </c>
    </row>
    <row r="2" spans="1:33" ht="16" thickBot="1" x14ac:dyDescent="0.25">
      <c r="AD2" s="4"/>
      <c r="AE2" s="4"/>
    </row>
    <row r="3" spans="1:33" ht="17" thickBot="1" x14ac:dyDescent="0.25">
      <c r="A3" s="5"/>
      <c r="B3" s="6" t="s">
        <v>4</v>
      </c>
      <c r="C3" s="7" t="s">
        <v>5</v>
      </c>
      <c r="D3" s="350" t="s">
        <v>73</v>
      </c>
      <c r="E3" s="350"/>
      <c r="F3" s="350"/>
      <c r="G3" s="350"/>
      <c r="H3" s="350"/>
      <c r="J3" s="351" t="s">
        <v>79</v>
      </c>
      <c r="K3" s="352"/>
      <c r="L3" s="352"/>
      <c r="M3" s="352"/>
      <c r="N3" s="352"/>
      <c r="O3" s="352"/>
      <c r="P3" s="352"/>
      <c r="Q3" s="352"/>
      <c r="R3" s="352"/>
      <c r="S3" s="353"/>
      <c r="T3" s="8"/>
      <c r="U3" s="354" t="s">
        <v>80</v>
      </c>
      <c r="V3" s="355"/>
      <c r="W3" s="355"/>
      <c r="X3" s="355"/>
      <c r="Y3" s="355"/>
      <c r="Z3" s="356"/>
      <c r="AA3" s="8"/>
      <c r="AB3" s="357" t="s">
        <v>81</v>
      </c>
      <c r="AC3" s="358"/>
      <c r="AD3" s="358"/>
      <c r="AE3" s="359"/>
      <c r="AF3" s="9"/>
      <c r="AG3" s="346" t="s">
        <v>82</v>
      </c>
    </row>
    <row r="4" spans="1:33" ht="48" x14ac:dyDescent="0.2">
      <c r="A4" s="10" t="s">
        <v>3</v>
      </c>
      <c r="B4" s="11"/>
      <c r="C4" s="12" t="s">
        <v>83</v>
      </c>
      <c r="D4" s="13" t="s">
        <v>84</v>
      </c>
      <c r="E4" s="13" t="s">
        <v>85</v>
      </c>
      <c r="F4" s="13" t="s">
        <v>86</v>
      </c>
      <c r="G4" s="13" t="s">
        <v>87</v>
      </c>
      <c r="H4" s="13" t="s">
        <v>88</v>
      </c>
      <c r="I4" s="14"/>
      <c r="J4" s="15" t="s">
        <v>89</v>
      </c>
      <c r="K4" s="7" t="s">
        <v>90</v>
      </c>
      <c r="L4" s="7" t="s">
        <v>91</v>
      </c>
      <c r="M4" s="7" t="s">
        <v>92</v>
      </c>
      <c r="N4" s="7" t="s">
        <v>93</v>
      </c>
      <c r="O4" s="7" t="s">
        <v>94</v>
      </c>
      <c r="P4" s="7" t="s">
        <v>95</v>
      </c>
      <c r="Q4" s="7" t="s">
        <v>96</v>
      </c>
      <c r="R4" s="7" t="s">
        <v>97</v>
      </c>
      <c r="S4" s="16" t="s">
        <v>98</v>
      </c>
      <c r="T4" s="17"/>
      <c r="U4" s="18" t="s">
        <v>99</v>
      </c>
      <c r="V4" s="19" t="s">
        <v>100</v>
      </c>
      <c r="W4" s="20" t="s">
        <v>101</v>
      </c>
      <c r="X4" s="20" t="s">
        <v>102</v>
      </c>
      <c r="Y4" s="21" t="s">
        <v>103</v>
      </c>
      <c r="Z4" s="22" t="s">
        <v>104</v>
      </c>
      <c r="AB4" s="23" t="s">
        <v>105</v>
      </c>
      <c r="AC4" s="24" t="s">
        <v>106</v>
      </c>
      <c r="AD4" s="24" t="s">
        <v>107</v>
      </c>
      <c r="AE4" s="25" t="s">
        <v>108</v>
      </c>
      <c r="AG4" s="347"/>
    </row>
    <row r="5" spans="1:33" x14ac:dyDescent="0.2">
      <c r="A5" s="26">
        <v>1</v>
      </c>
      <c r="B5" s="27" t="s">
        <v>6</v>
      </c>
      <c r="C5" s="27" t="s">
        <v>7</v>
      </c>
      <c r="D5" s="28"/>
      <c r="E5" s="28"/>
      <c r="F5" s="28"/>
      <c r="G5" s="29"/>
      <c r="H5" s="28"/>
      <c r="I5" s="30"/>
      <c r="J5" s="31">
        <v>3</v>
      </c>
      <c r="K5" s="32">
        <v>4</v>
      </c>
      <c r="L5" s="32">
        <v>3</v>
      </c>
      <c r="M5" s="33">
        <v>4</v>
      </c>
      <c r="N5" s="33">
        <v>4</v>
      </c>
      <c r="O5" s="32">
        <v>4</v>
      </c>
      <c r="P5" s="32">
        <v>4</v>
      </c>
      <c r="Q5" s="34">
        <v>4</v>
      </c>
      <c r="R5" s="32">
        <v>4</v>
      </c>
      <c r="S5" s="35">
        <f t="shared" ref="S5:S18" si="0">AVERAGE(J5,K5,L5,M5,N5,O5,P5,Q5,R5)</f>
        <v>3.7777777777777777</v>
      </c>
      <c r="U5" s="36">
        <v>4</v>
      </c>
      <c r="V5" s="37">
        <v>4</v>
      </c>
      <c r="W5" s="38">
        <v>3</v>
      </c>
      <c r="X5" s="38">
        <v>3</v>
      </c>
      <c r="Y5" s="39">
        <v>3</v>
      </c>
      <c r="Z5" s="40">
        <f t="shared" ref="Z5:Z18" si="1">AVERAGE(U5,V5,W5,X5,AA5)</f>
        <v>3.5</v>
      </c>
      <c r="AB5" s="36">
        <v>4</v>
      </c>
      <c r="AC5" s="38">
        <v>3</v>
      </c>
      <c r="AD5" s="38">
        <v>4</v>
      </c>
      <c r="AE5" s="41">
        <f t="shared" ref="AE5:AE18" si="2">AVERAGE(AB5,AC5,AD5)</f>
        <v>3.6666666666666665</v>
      </c>
      <c r="AG5" s="42">
        <f t="shared" ref="AG5:AG18" si="3">AVERAGE(S5,Z5,AE5)</f>
        <v>3.6481481481481484</v>
      </c>
    </row>
    <row r="6" spans="1:33" ht="90" x14ac:dyDescent="0.2">
      <c r="A6" s="26">
        <v>2</v>
      </c>
      <c r="B6" s="43" t="s">
        <v>109</v>
      </c>
      <c r="C6" s="43" t="s">
        <v>8</v>
      </c>
      <c r="D6" s="28"/>
      <c r="E6" s="28"/>
      <c r="F6" s="28"/>
      <c r="G6" s="29"/>
      <c r="H6" s="28"/>
      <c r="I6" s="30"/>
      <c r="J6" s="44">
        <v>4</v>
      </c>
      <c r="K6" s="45">
        <v>3</v>
      </c>
      <c r="L6" s="45">
        <v>4</v>
      </c>
      <c r="M6" s="46">
        <v>5</v>
      </c>
      <c r="N6" s="45">
        <v>3</v>
      </c>
      <c r="O6" s="45">
        <v>4</v>
      </c>
      <c r="P6" s="45">
        <v>4</v>
      </c>
      <c r="Q6" s="47">
        <v>4</v>
      </c>
      <c r="R6" s="45">
        <v>4</v>
      </c>
      <c r="S6" s="35">
        <f t="shared" si="0"/>
        <v>3.8888888888888888</v>
      </c>
      <c r="U6" s="36">
        <v>4</v>
      </c>
      <c r="V6" s="37">
        <v>4</v>
      </c>
      <c r="W6" s="38">
        <v>4</v>
      </c>
      <c r="X6" s="38">
        <v>3</v>
      </c>
      <c r="Y6" s="39">
        <v>4</v>
      </c>
      <c r="Z6" s="40">
        <f t="shared" si="1"/>
        <v>3.75</v>
      </c>
      <c r="AB6" s="36">
        <v>5</v>
      </c>
      <c r="AC6" s="38">
        <v>3</v>
      </c>
      <c r="AD6" s="38">
        <v>3</v>
      </c>
      <c r="AE6" s="41">
        <f t="shared" si="2"/>
        <v>3.6666666666666665</v>
      </c>
      <c r="AG6" s="42">
        <f t="shared" si="3"/>
        <v>3.7685185185185186</v>
      </c>
    </row>
    <row r="7" spans="1:33" ht="30" x14ac:dyDescent="0.2">
      <c r="A7" s="26">
        <v>3</v>
      </c>
      <c r="B7" s="27" t="s">
        <v>9</v>
      </c>
      <c r="C7" s="27" t="s">
        <v>10</v>
      </c>
      <c r="D7" s="48"/>
      <c r="E7" s="48"/>
      <c r="F7" s="48"/>
      <c r="G7" s="49"/>
      <c r="H7" s="48"/>
      <c r="I7" s="50"/>
      <c r="J7" s="51">
        <v>4</v>
      </c>
      <c r="K7" s="52">
        <v>3</v>
      </c>
      <c r="L7" s="52">
        <v>2</v>
      </c>
      <c r="M7" s="53">
        <v>2</v>
      </c>
      <c r="N7" s="52">
        <v>4</v>
      </c>
      <c r="O7" s="52">
        <v>2</v>
      </c>
      <c r="P7" s="52">
        <v>3</v>
      </c>
      <c r="Q7" s="54">
        <v>2</v>
      </c>
      <c r="R7" s="52">
        <v>2</v>
      </c>
      <c r="S7" s="55">
        <f t="shared" si="0"/>
        <v>2.6666666666666665</v>
      </c>
      <c r="T7" s="56"/>
      <c r="U7" s="57">
        <v>2</v>
      </c>
      <c r="V7" s="58">
        <v>3</v>
      </c>
      <c r="W7" s="58">
        <v>3</v>
      </c>
      <c r="X7" s="58">
        <v>3</v>
      </c>
      <c r="Y7" s="59">
        <v>2</v>
      </c>
      <c r="Z7" s="60">
        <f t="shared" si="1"/>
        <v>2.75</v>
      </c>
      <c r="AA7" s="56"/>
      <c r="AB7" s="57">
        <v>4</v>
      </c>
      <c r="AC7" s="58">
        <v>5</v>
      </c>
      <c r="AD7" s="58">
        <v>5</v>
      </c>
      <c r="AE7" s="61">
        <f t="shared" si="2"/>
        <v>4.666666666666667</v>
      </c>
      <c r="AF7" s="56"/>
      <c r="AG7" s="42">
        <f t="shared" si="3"/>
        <v>3.3611111111111107</v>
      </c>
    </row>
    <row r="8" spans="1:33" x14ac:dyDescent="0.2">
      <c r="A8" s="26">
        <v>4</v>
      </c>
      <c r="B8" s="27" t="s">
        <v>11</v>
      </c>
      <c r="C8" s="27" t="s">
        <v>12</v>
      </c>
      <c r="D8" s="48"/>
      <c r="E8" s="48"/>
      <c r="F8" s="48"/>
      <c r="G8" s="49"/>
      <c r="H8" s="48"/>
      <c r="I8" s="50"/>
      <c r="J8" s="51">
        <v>1</v>
      </c>
      <c r="K8" s="52">
        <v>3</v>
      </c>
      <c r="L8" s="52">
        <v>3</v>
      </c>
      <c r="M8" s="53">
        <v>4</v>
      </c>
      <c r="N8" s="52">
        <v>3</v>
      </c>
      <c r="O8" s="52">
        <v>4</v>
      </c>
      <c r="P8" s="52">
        <v>3</v>
      </c>
      <c r="Q8" s="54">
        <v>4</v>
      </c>
      <c r="R8" s="52">
        <v>4</v>
      </c>
      <c r="S8" s="55">
        <f t="shared" si="0"/>
        <v>3.2222222222222223</v>
      </c>
      <c r="T8" s="56"/>
      <c r="U8" s="57">
        <v>3</v>
      </c>
      <c r="V8" s="58">
        <v>3</v>
      </c>
      <c r="W8" s="58">
        <v>2</v>
      </c>
      <c r="X8" s="58">
        <v>3</v>
      </c>
      <c r="Y8" s="59">
        <v>2</v>
      </c>
      <c r="Z8" s="60">
        <f t="shared" si="1"/>
        <v>2.75</v>
      </c>
      <c r="AA8" s="56"/>
      <c r="AB8" s="57">
        <v>1</v>
      </c>
      <c r="AC8" s="58">
        <v>1</v>
      </c>
      <c r="AD8" s="58">
        <v>2</v>
      </c>
      <c r="AE8" s="61">
        <f t="shared" si="2"/>
        <v>1.3333333333333333</v>
      </c>
      <c r="AF8" s="56"/>
      <c r="AG8" s="42">
        <f t="shared" si="3"/>
        <v>2.4351851851851851</v>
      </c>
    </row>
    <row r="9" spans="1:33" ht="45" x14ac:dyDescent="0.2">
      <c r="A9" s="26">
        <v>5</v>
      </c>
      <c r="B9" s="27" t="s">
        <v>110</v>
      </c>
      <c r="C9" s="27" t="s">
        <v>13</v>
      </c>
      <c r="D9" s="48"/>
      <c r="E9" s="48"/>
      <c r="F9" s="48"/>
      <c r="G9" s="49"/>
      <c r="H9" s="48"/>
      <c r="I9" s="50"/>
      <c r="J9" s="51">
        <v>2</v>
      </c>
      <c r="K9" s="52">
        <v>4</v>
      </c>
      <c r="L9" s="52">
        <v>2</v>
      </c>
      <c r="M9" s="53">
        <v>2</v>
      </c>
      <c r="N9" s="52">
        <v>5</v>
      </c>
      <c r="O9" s="52">
        <v>4</v>
      </c>
      <c r="P9" s="52">
        <v>2</v>
      </c>
      <c r="Q9" s="54">
        <v>3</v>
      </c>
      <c r="R9" s="52">
        <v>3</v>
      </c>
      <c r="S9" s="55">
        <f t="shared" si="0"/>
        <v>3</v>
      </c>
      <c r="T9" s="56"/>
      <c r="U9" s="57">
        <v>2</v>
      </c>
      <c r="V9" s="58">
        <v>3</v>
      </c>
      <c r="W9" s="58">
        <v>2</v>
      </c>
      <c r="X9" s="58">
        <v>1</v>
      </c>
      <c r="Y9" s="59">
        <v>1</v>
      </c>
      <c r="Z9" s="60">
        <f t="shared" si="1"/>
        <v>2</v>
      </c>
      <c r="AA9" s="56"/>
      <c r="AB9" s="57">
        <v>2</v>
      </c>
      <c r="AC9" s="58">
        <v>1</v>
      </c>
      <c r="AD9" s="58">
        <v>2</v>
      </c>
      <c r="AE9" s="61">
        <f t="shared" si="2"/>
        <v>1.6666666666666667</v>
      </c>
      <c r="AF9" s="56"/>
      <c r="AG9" s="42">
        <f t="shared" si="3"/>
        <v>2.2222222222222223</v>
      </c>
    </row>
    <row r="10" spans="1:33" ht="30" x14ac:dyDescent="0.2">
      <c r="A10" s="26">
        <v>6</v>
      </c>
      <c r="B10" s="27" t="s">
        <v>14</v>
      </c>
      <c r="C10" s="27" t="s">
        <v>15</v>
      </c>
      <c r="D10" s="48"/>
      <c r="E10" s="48"/>
      <c r="F10" s="48"/>
      <c r="G10" s="49"/>
      <c r="H10" s="48"/>
      <c r="I10" s="50"/>
      <c r="J10" s="51">
        <v>4</v>
      </c>
      <c r="K10" s="52">
        <v>3</v>
      </c>
      <c r="L10" s="52">
        <v>3</v>
      </c>
      <c r="M10" s="53">
        <v>4</v>
      </c>
      <c r="N10" s="52">
        <v>3</v>
      </c>
      <c r="O10" s="52">
        <v>3</v>
      </c>
      <c r="P10" s="52">
        <v>3</v>
      </c>
      <c r="Q10" s="54">
        <v>4</v>
      </c>
      <c r="R10" s="52">
        <v>4</v>
      </c>
      <c r="S10" s="55">
        <f t="shared" si="0"/>
        <v>3.4444444444444446</v>
      </c>
      <c r="T10" s="56"/>
      <c r="U10" s="57">
        <v>3</v>
      </c>
      <c r="V10" s="58">
        <v>4</v>
      </c>
      <c r="W10" s="58">
        <v>2</v>
      </c>
      <c r="X10" s="58">
        <v>2</v>
      </c>
      <c r="Y10" s="59">
        <v>2</v>
      </c>
      <c r="Z10" s="60">
        <f t="shared" si="1"/>
        <v>2.75</v>
      </c>
      <c r="AA10" s="56"/>
      <c r="AB10" s="57">
        <v>2</v>
      </c>
      <c r="AC10" s="58">
        <v>1</v>
      </c>
      <c r="AD10" s="58">
        <v>1</v>
      </c>
      <c r="AE10" s="61">
        <f t="shared" si="2"/>
        <v>1.3333333333333333</v>
      </c>
      <c r="AF10" s="56"/>
      <c r="AG10" s="42">
        <f t="shared" si="3"/>
        <v>2.5092592592592591</v>
      </c>
    </row>
    <row r="11" spans="1:33" ht="60" x14ac:dyDescent="0.2">
      <c r="A11" s="26">
        <v>7</v>
      </c>
      <c r="B11" s="27" t="s">
        <v>111</v>
      </c>
      <c r="C11" s="27" t="s">
        <v>16</v>
      </c>
      <c r="D11" s="28"/>
      <c r="E11" s="28"/>
      <c r="F11" s="28"/>
      <c r="G11" s="29"/>
      <c r="H11" s="28"/>
      <c r="I11" s="30"/>
      <c r="J11" s="44">
        <v>5</v>
      </c>
      <c r="K11" s="45">
        <v>4</v>
      </c>
      <c r="L11" s="45">
        <v>3</v>
      </c>
      <c r="M11" s="46">
        <v>3</v>
      </c>
      <c r="N11" s="45">
        <v>4</v>
      </c>
      <c r="O11" s="45">
        <v>3</v>
      </c>
      <c r="P11" s="45">
        <v>4</v>
      </c>
      <c r="Q11" s="47">
        <v>3</v>
      </c>
      <c r="R11" s="45">
        <v>2</v>
      </c>
      <c r="S11" s="35">
        <f t="shared" si="0"/>
        <v>3.4444444444444446</v>
      </c>
      <c r="U11" s="36">
        <v>2</v>
      </c>
      <c r="V11" s="37">
        <v>3</v>
      </c>
      <c r="W11" s="38">
        <v>3</v>
      </c>
      <c r="X11" s="38">
        <v>2</v>
      </c>
      <c r="Y11" s="39">
        <v>2</v>
      </c>
      <c r="Z11" s="40">
        <f t="shared" si="1"/>
        <v>2.5</v>
      </c>
      <c r="AB11" s="36">
        <v>3</v>
      </c>
      <c r="AC11" s="38">
        <v>2</v>
      </c>
      <c r="AD11" s="38">
        <v>2</v>
      </c>
      <c r="AE11" s="41">
        <f t="shared" si="2"/>
        <v>2.3333333333333335</v>
      </c>
      <c r="AG11" s="42">
        <f t="shared" si="3"/>
        <v>2.7592592592592595</v>
      </c>
    </row>
    <row r="12" spans="1:33" ht="30" x14ac:dyDescent="0.2">
      <c r="A12" s="26">
        <v>8</v>
      </c>
      <c r="B12" s="27" t="s">
        <v>17</v>
      </c>
      <c r="C12" s="27" t="s">
        <v>18</v>
      </c>
      <c r="D12" s="28"/>
      <c r="E12" s="28"/>
      <c r="F12" s="28"/>
      <c r="G12" s="29"/>
      <c r="H12" s="28"/>
      <c r="J12" s="44">
        <v>4</v>
      </c>
      <c r="K12" s="45">
        <v>3</v>
      </c>
      <c r="L12" s="45">
        <v>4</v>
      </c>
      <c r="M12" s="46">
        <v>4</v>
      </c>
      <c r="N12" s="45">
        <v>2</v>
      </c>
      <c r="O12" s="45">
        <v>4</v>
      </c>
      <c r="P12" s="45">
        <v>4</v>
      </c>
      <c r="Q12" s="47">
        <v>4</v>
      </c>
      <c r="R12" s="45">
        <v>3</v>
      </c>
      <c r="S12" s="35">
        <f t="shared" si="0"/>
        <v>3.5555555555555554</v>
      </c>
      <c r="U12" s="36">
        <v>3</v>
      </c>
      <c r="V12" s="37">
        <v>3</v>
      </c>
      <c r="W12" s="38">
        <v>5</v>
      </c>
      <c r="X12" s="38">
        <v>3</v>
      </c>
      <c r="Y12" s="39">
        <v>5</v>
      </c>
      <c r="Z12" s="40">
        <f t="shared" si="1"/>
        <v>3.5</v>
      </c>
      <c r="AB12" s="36">
        <v>4</v>
      </c>
      <c r="AC12" s="38">
        <v>3</v>
      </c>
      <c r="AD12" s="38">
        <v>3</v>
      </c>
      <c r="AE12" s="41">
        <f t="shared" si="2"/>
        <v>3.3333333333333335</v>
      </c>
      <c r="AG12" s="42">
        <f t="shared" si="3"/>
        <v>3.4629629629629632</v>
      </c>
    </row>
    <row r="13" spans="1:33" x14ac:dyDescent="0.2">
      <c r="A13" s="26">
        <v>9</v>
      </c>
      <c r="B13" s="27" t="s">
        <v>19</v>
      </c>
      <c r="C13" s="62" t="s">
        <v>20</v>
      </c>
      <c r="D13" s="48"/>
      <c r="E13" s="48"/>
      <c r="F13" s="48"/>
      <c r="G13" s="49"/>
      <c r="H13" s="48"/>
      <c r="I13" s="56"/>
      <c r="J13" s="51">
        <v>3</v>
      </c>
      <c r="K13" s="52">
        <v>4</v>
      </c>
      <c r="L13" s="52">
        <v>3</v>
      </c>
      <c r="M13" s="53">
        <v>3</v>
      </c>
      <c r="N13" s="52">
        <v>4</v>
      </c>
      <c r="O13" s="52">
        <v>3</v>
      </c>
      <c r="P13" s="52">
        <v>3</v>
      </c>
      <c r="Q13" s="54">
        <v>4</v>
      </c>
      <c r="R13" s="52">
        <v>3</v>
      </c>
      <c r="S13" s="55">
        <f t="shared" si="0"/>
        <v>3.3333333333333335</v>
      </c>
      <c r="T13" s="56"/>
      <c r="U13" s="57">
        <v>3</v>
      </c>
      <c r="V13" s="58">
        <v>3</v>
      </c>
      <c r="W13" s="58">
        <v>1</v>
      </c>
      <c r="X13" s="58">
        <v>2</v>
      </c>
      <c r="Y13" s="59">
        <v>3</v>
      </c>
      <c r="Z13" s="60">
        <f t="shared" si="1"/>
        <v>2.25</v>
      </c>
      <c r="AA13" s="56"/>
      <c r="AB13" s="57">
        <v>4</v>
      </c>
      <c r="AC13" s="58">
        <v>2</v>
      </c>
      <c r="AD13" s="58">
        <v>2</v>
      </c>
      <c r="AE13" s="61">
        <f t="shared" si="2"/>
        <v>2.6666666666666665</v>
      </c>
      <c r="AF13" s="56"/>
      <c r="AG13" s="42">
        <f t="shared" si="3"/>
        <v>2.75</v>
      </c>
    </row>
    <row r="14" spans="1:33" ht="30" x14ac:dyDescent="0.2">
      <c r="A14" s="26">
        <v>10</v>
      </c>
      <c r="B14" s="27" t="s">
        <v>112</v>
      </c>
      <c r="C14" s="27" t="s">
        <v>21</v>
      </c>
      <c r="D14" s="28"/>
      <c r="E14" s="28"/>
      <c r="F14" s="28"/>
      <c r="G14" s="29"/>
      <c r="H14" s="28"/>
      <c r="J14" s="44">
        <v>5</v>
      </c>
      <c r="K14" s="45">
        <v>5</v>
      </c>
      <c r="L14" s="45">
        <v>2</v>
      </c>
      <c r="M14" s="46">
        <v>1</v>
      </c>
      <c r="N14" s="45">
        <v>5</v>
      </c>
      <c r="O14" s="45">
        <v>2</v>
      </c>
      <c r="P14" s="45">
        <v>2</v>
      </c>
      <c r="Q14" s="47">
        <v>1</v>
      </c>
      <c r="R14" s="45">
        <v>1</v>
      </c>
      <c r="S14" s="35">
        <f t="shared" si="0"/>
        <v>2.6666666666666665</v>
      </c>
      <c r="U14" s="36">
        <v>2</v>
      </c>
      <c r="V14" s="37">
        <v>3</v>
      </c>
      <c r="W14" s="38">
        <v>2</v>
      </c>
      <c r="X14" s="38">
        <v>4</v>
      </c>
      <c r="Y14" s="39">
        <v>2</v>
      </c>
      <c r="Z14" s="40">
        <f t="shared" si="1"/>
        <v>2.75</v>
      </c>
      <c r="AB14" s="36">
        <v>3</v>
      </c>
      <c r="AC14" s="38">
        <v>4</v>
      </c>
      <c r="AD14" s="38">
        <v>3</v>
      </c>
      <c r="AE14" s="41">
        <f t="shared" si="2"/>
        <v>3.3333333333333335</v>
      </c>
      <c r="AG14" s="42">
        <f t="shared" si="3"/>
        <v>2.9166666666666665</v>
      </c>
    </row>
    <row r="15" spans="1:33" x14ac:dyDescent="0.2">
      <c r="A15" s="26">
        <v>11</v>
      </c>
      <c r="B15" s="63" t="s">
        <v>22</v>
      </c>
      <c r="C15" s="27" t="s">
        <v>113</v>
      </c>
      <c r="D15" s="64"/>
      <c r="E15" s="64"/>
      <c r="F15" s="64"/>
      <c r="G15" s="65"/>
      <c r="H15" s="28"/>
      <c r="J15" s="44">
        <v>3</v>
      </c>
      <c r="K15" s="45">
        <v>5</v>
      </c>
      <c r="L15" s="45">
        <v>2</v>
      </c>
      <c r="M15" s="46">
        <v>3</v>
      </c>
      <c r="N15" s="45">
        <v>4</v>
      </c>
      <c r="O15" s="45">
        <v>3</v>
      </c>
      <c r="P15" s="45">
        <v>4</v>
      </c>
      <c r="Q15" s="47">
        <v>4</v>
      </c>
      <c r="R15" s="45">
        <v>3</v>
      </c>
      <c r="S15" s="35">
        <f t="shared" si="0"/>
        <v>3.4444444444444446</v>
      </c>
      <c r="U15" s="36">
        <v>2</v>
      </c>
      <c r="V15" s="37">
        <v>4</v>
      </c>
      <c r="W15" s="38">
        <v>2</v>
      </c>
      <c r="X15" s="38">
        <v>4</v>
      </c>
      <c r="Y15" s="39">
        <v>2</v>
      </c>
      <c r="Z15" s="40">
        <f t="shared" si="1"/>
        <v>3</v>
      </c>
      <c r="AB15" s="36">
        <v>2</v>
      </c>
      <c r="AC15" s="38">
        <v>2</v>
      </c>
      <c r="AD15" s="38">
        <v>2</v>
      </c>
      <c r="AE15" s="41">
        <f t="shared" si="2"/>
        <v>2</v>
      </c>
      <c r="AG15" s="42">
        <f t="shared" si="3"/>
        <v>2.8148148148148149</v>
      </c>
    </row>
    <row r="16" spans="1:33" ht="45" x14ac:dyDescent="0.2">
      <c r="A16" s="26">
        <v>12</v>
      </c>
      <c r="B16" s="27" t="s">
        <v>23</v>
      </c>
      <c r="C16" s="27" t="s">
        <v>24</v>
      </c>
      <c r="D16" s="66"/>
      <c r="E16" s="66"/>
      <c r="F16" s="28"/>
      <c r="G16" s="29"/>
      <c r="H16" s="28"/>
      <c r="J16" s="44">
        <v>4</v>
      </c>
      <c r="K16" s="45">
        <v>1</v>
      </c>
      <c r="L16" s="45">
        <v>3</v>
      </c>
      <c r="M16" s="46">
        <v>4</v>
      </c>
      <c r="N16" s="45">
        <v>2</v>
      </c>
      <c r="O16" s="45">
        <v>4</v>
      </c>
      <c r="P16" s="45">
        <v>4</v>
      </c>
      <c r="Q16" s="47">
        <v>4</v>
      </c>
      <c r="R16" s="45">
        <v>4</v>
      </c>
      <c r="S16" s="35">
        <f t="shared" si="0"/>
        <v>3.3333333333333335</v>
      </c>
      <c r="U16" s="36">
        <v>3</v>
      </c>
      <c r="V16" s="37">
        <v>3</v>
      </c>
      <c r="W16" s="38">
        <v>4</v>
      </c>
      <c r="X16" s="38">
        <v>4</v>
      </c>
      <c r="Y16" s="39">
        <v>3</v>
      </c>
      <c r="Z16" s="40">
        <f t="shared" si="1"/>
        <v>3.5</v>
      </c>
      <c r="AB16" s="36">
        <v>5</v>
      </c>
      <c r="AC16" s="38">
        <v>4</v>
      </c>
      <c r="AD16" s="38">
        <v>3</v>
      </c>
      <c r="AE16" s="41">
        <f t="shared" si="2"/>
        <v>4</v>
      </c>
      <c r="AG16" s="42">
        <f t="shared" si="3"/>
        <v>3.6111111111111112</v>
      </c>
    </row>
    <row r="17" spans="1:33" ht="30" x14ac:dyDescent="0.2">
      <c r="A17" s="26">
        <v>13</v>
      </c>
      <c r="B17" s="27" t="s">
        <v>25</v>
      </c>
      <c r="C17" s="27" t="s">
        <v>26</v>
      </c>
      <c r="D17" s="66"/>
      <c r="E17" s="66"/>
      <c r="F17" s="28"/>
      <c r="G17" s="29"/>
      <c r="H17" s="28"/>
      <c r="J17" s="44">
        <v>5</v>
      </c>
      <c r="K17" s="45">
        <v>5</v>
      </c>
      <c r="L17" s="45">
        <v>5</v>
      </c>
      <c r="M17" s="46">
        <v>5</v>
      </c>
      <c r="N17" s="45">
        <v>5</v>
      </c>
      <c r="O17" s="45">
        <v>5</v>
      </c>
      <c r="P17" s="45">
        <v>5</v>
      </c>
      <c r="Q17" s="47">
        <v>5</v>
      </c>
      <c r="R17" s="45">
        <v>5</v>
      </c>
      <c r="S17" s="35">
        <f t="shared" si="0"/>
        <v>5</v>
      </c>
      <c r="U17" s="36">
        <v>5</v>
      </c>
      <c r="V17" s="37">
        <v>5</v>
      </c>
      <c r="W17" s="38">
        <v>5</v>
      </c>
      <c r="X17" s="38">
        <v>5</v>
      </c>
      <c r="Y17" s="39">
        <v>5</v>
      </c>
      <c r="Z17" s="40">
        <f t="shared" si="1"/>
        <v>5</v>
      </c>
      <c r="AB17" s="36">
        <v>5</v>
      </c>
      <c r="AC17" s="38">
        <v>5</v>
      </c>
      <c r="AD17" s="38">
        <v>5</v>
      </c>
      <c r="AE17" s="41">
        <f t="shared" si="2"/>
        <v>5</v>
      </c>
      <c r="AG17" s="42">
        <f t="shared" si="3"/>
        <v>5</v>
      </c>
    </row>
    <row r="18" spans="1:33" ht="31" thickBot="1" x14ac:dyDescent="0.25">
      <c r="A18" s="26">
        <v>14</v>
      </c>
      <c r="B18" s="27" t="s">
        <v>27</v>
      </c>
      <c r="C18" s="27" t="s">
        <v>28</v>
      </c>
      <c r="D18" s="67"/>
      <c r="E18" s="67"/>
      <c r="F18" s="48"/>
      <c r="G18" s="49"/>
      <c r="H18" s="48"/>
      <c r="I18" s="56"/>
      <c r="J18" s="68">
        <v>2</v>
      </c>
      <c r="K18" s="69">
        <v>2</v>
      </c>
      <c r="L18" s="69">
        <v>1</v>
      </c>
      <c r="M18" s="70">
        <v>2</v>
      </c>
      <c r="N18" s="69">
        <v>2</v>
      </c>
      <c r="O18" s="69">
        <v>2</v>
      </c>
      <c r="P18" s="69">
        <v>2</v>
      </c>
      <c r="Q18" s="71">
        <v>2</v>
      </c>
      <c r="R18" s="69">
        <v>2</v>
      </c>
      <c r="S18" s="55">
        <f t="shared" si="0"/>
        <v>1.8888888888888888</v>
      </c>
      <c r="T18" s="56"/>
      <c r="U18" s="57">
        <v>1</v>
      </c>
      <c r="V18" s="58">
        <v>2</v>
      </c>
      <c r="W18" s="58">
        <v>3</v>
      </c>
      <c r="X18" s="58">
        <v>1</v>
      </c>
      <c r="Y18" s="59">
        <v>1</v>
      </c>
      <c r="Z18" s="60">
        <f t="shared" si="1"/>
        <v>1.75</v>
      </c>
      <c r="AA18" s="56"/>
      <c r="AB18" s="57">
        <v>2</v>
      </c>
      <c r="AC18" s="58">
        <v>4</v>
      </c>
      <c r="AD18" s="58">
        <v>4</v>
      </c>
      <c r="AE18" s="61">
        <f t="shared" si="2"/>
        <v>3.3333333333333335</v>
      </c>
      <c r="AF18" s="56"/>
      <c r="AG18" s="42">
        <f t="shared" si="3"/>
        <v>2.324074074074074</v>
      </c>
    </row>
    <row r="19" spans="1:33" ht="48" x14ac:dyDescent="0.2">
      <c r="A19" s="348"/>
      <c r="B19" s="349"/>
      <c r="C19" s="72" t="s">
        <v>114</v>
      </c>
      <c r="D19" s="13" t="s">
        <v>84</v>
      </c>
      <c r="E19" s="13" t="s">
        <v>85</v>
      </c>
      <c r="F19" s="13" t="s">
        <v>86</v>
      </c>
      <c r="G19" s="13" t="s">
        <v>87</v>
      </c>
      <c r="H19" s="13" t="s">
        <v>88</v>
      </c>
      <c r="I19" s="14"/>
      <c r="J19" s="73" t="s">
        <v>89</v>
      </c>
      <c r="K19" s="74" t="s">
        <v>90</v>
      </c>
      <c r="L19" s="74" t="s">
        <v>91</v>
      </c>
      <c r="M19" s="74" t="s">
        <v>92</v>
      </c>
      <c r="N19" s="74" t="s">
        <v>93</v>
      </c>
      <c r="O19" s="74" t="s">
        <v>94</v>
      </c>
      <c r="P19" s="74" t="s">
        <v>95</v>
      </c>
      <c r="Q19" s="75" t="s">
        <v>96</v>
      </c>
      <c r="R19" s="74" t="s">
        <v>97</v>
      </c>
      <c r="S19" s="16" t="s">
        <v>98</v>
      </c>
      <c r="U19" s="18" t="s">
        <v>99</v>
      </c>
      <c r="V19" s="19" t="s">
        <v>100</v>
      </c>
      <c r="W19" s="20" t="s">
        <v>101</v>
      </c>
      <c r="X19" s="20" t="s">
        <v>102</v>
      </c>
      <c r="Y19" s="21" t="s">
        <v>103</v>
      </c>
      <c r="Z19" s="40"/>
      <c r="AB19" s="23" t="s">
        <v>105</v>
      </c>
      <c r="AC19" s="24" t="s">
        <v>106</v>
      </c>
      <c r="AD19" s="24" t="s">
        <v>107</v>
      </c>
      <c r="AE19" s="41"/>
      <c r="AG19" s="76"/>
    </row>
    <row r="20" spans="1:33" ht="30" x14ac:dyDescent="0.2">
      <c r="A20" s="77">
        <v>15</v>
      </c>
      <c r="B20" s="78" t="s">
        <v>29</v>
      </c>
      <c r="C20" s="43" t="s">
        <v>30</v>
      </c>
      <c r="D20" s="28"/>
      <c r="E20" s="28"/>
      <c r="F20" s="28"/>
      <c r="G20" s="29"/>
      <c r="H20" s="28"/>
      <c r="J20" s="31">
        <v>3</v>
      </c>
      <c r="K20" s="32">
        <v>2</v>
      </c>
      <c r="L20" s="32">
        <v>4</v>
      </c>
      <c r="M20" s="33">
        <v>4</v>
      </c>
      <c r="N20" s="32">
        <v>4</v>
      </c>
      <c r="O20" s="32">
        <v>4</v>
      </c>
      <c r="P20" s="32">
        <v>4</v>
      </c>
      <c r="Q20" s="34">
        <v>5</v>
      </c>
      <c r="R20" s="32">
        <v>4</v>
      </c>
      <c r="S20" s="35">
        <f>AVERAGE(J20,K20,L20,M20,N20,O20,P20,Q20,R20)</f>
        <v>3.7777777777777777</v>
      </c>
      <c r="U20" s="36">
        <v>4</v>
      </c>
      <c r="V20" s="37">
        <v>4</v>
      </c>
      <c r="W20" s="38">
        <v>4</v>
      </c>
      <c r="X20" s="38">
        <v>2</v>
      </c>
      <c r="Y20" s="39">
        <v>4</v>
      </c>
      <c r="Z20" s="40">
        <f>AVERAGE(U20,V20,W20,X20,AA20)</f>
        <v>3.5</v>
      </c>
      <c r="AB20" s="36">
        <v>1</v>
      </c>
      <c r="AC20" s="38">
        <v>5</v>
      </c>
      <c r="AD20" s="38">
        <v>3</v>
      </c>
      <c r="AE20" s="41">
        <f>AVERAGE(AB20,AC20,AD20)</f>
        <v>3</v>
      </c>
      <c r="AG20" s="42">
        <f>AVERAGE(S20,Z20,AE20)</f>
        <v>3.425925925925926</v>
      </c>
    </row>
    <row r="21" spans="1:33" ht="30" x14ac:dyDescent="0.2">
      <c r="A21" s="77">
        <v>16</v>
      </c>
      <c r="B21" s="78" t="s">
        <v>29</v>
      </c>
      <c r="C21" s="27" t="s">
        <v>31</v>
      </c>
      <c r="D21" s="28"/>
      <c r="E21" s="28"/>
      <c r="F21" s="28"/>
      <c r="G21" s="29"/>
      <c r="H21" s="28"/>
      <c r="J21" s="44">
        <v>2</v>
      </c>
      <c r="K21" s="45">
        <v>5</v>
      </c>
      <c r="L21" s="45">
        <v>3</v>
      </c>
      <c r="M21" s="46">
        <v>2</v>
      </c>
      <c r="N21" s="45">
        <v>3</v>
      </c>
      <c r="O21" s="45">
        <v>3</v>
      </c>
      <c r="P21" s="45">
        <v>3</v>
      </c>
      <c r="Q21" s="47">
        <v>3</v>
      </c>
      <c r="R21" s="45">
        <v>3</v>
      </c>
      <c r="S21" s="35">
        <f>AVERAGE(J21,K21,L21,M21,N21,O21,P21,Q21,R21)</f>
        <v>3</v>
      </c>
      <c r="U21" s="36">
        <v>2</v>
      </c>
      <c r="V21" s="37">
        <v>4</v>
      </c>
      <c r="W21" s="38">
        <v>2</v>
      </c>
      <c r="X21" s="38">
        <v>2</v>
      </c>
      <c r="Y21" s="39">
        <v>2</v>
      </c>
      <c r="Z21" s="40">
        <f>AVERAGE(U21,V21,W21,X21,AA21)</f>
        <v>2.5</v>
      </c>
      <c r="AB21" s="36">
        <v>3</v>
      </c>
      <c r="AC21" s="38">
        <v>2</v>
      </c>
      <c r="AD21" s="38">
        <v>4</v>
      </c>
      <c r="AE21" s="41">
        <f>AVERAGE(AB21,AC21,AD21)</f>
        <v>3</v>
      </c>
      <c r="AG21" s="42">
        <f>AVERAGE(S21,Z21,AE21)</f>
        <v>2.8333333333333335</v>
      </c>
    </row>
    <row r="22" spans="1:33" x14ac:dyDescent="0.2">
      <c r="A22" s="77">
        <v>17</v>
      </c>
      <c r="B22" s="78" t="s">
        <v>29</v>
      </c>
      <c r="C22" s="27" t="s">
        <v>32</v>
      </c>
      <c r="D22" s="28"/>
      <c r="E22" s="28"/>
      <c r="F22" s="28"/>
      <c r="G22" s="29"/>
      <c r="H22" s="28"/>
      <c r="J22" s="44">
        <v>1</v>
      </c>
      <c r="K22" s="45">
        <v>4</v>
      </c>
      <c r="L22" s="45">
        <v>1</v>
      </c>
      <c r="M22" s="46">
        <v>1</v>
      </c>
      <c r="N22" s="45">
        <v>3</v>
      </c>
      <c r="O22" s="45">
        <v>1</v>
      </c>
      <c r="P22" s="45">
        <v>3</v>
      </c>
      <c r="Q22" s="47">
        <v>1</v>
      </c>
      <c r="R22" s="45">
        <v>1</v>
      </c>
      <c r="S22" s="35">
        <f>AVERAGE(J22,K22,L22,M22,N22,O22,P22,Q22,R22)</f>
        <v>1.7777777777777777</v>
      </c>
      <c r="U22" s="36">
        <v>2</v>
      </c>
      <c r="V22" s="37">
        <v>2</v>
      </c>
      <c r="W22" s="38">
        <v>1</v>
      </c>
      <c r="X22" s="38">
        <v>2</v>
      </c>
      <c r="Y22" s="39">
        <v>2</v>
      </c>
      <c r="Z22" s="40">
        <f>AVERAGE(U22,V22,W22,X22,AA22)</f>
        <v>1.75</v>
      </c>
      <c r="AB22" s="36">
        <v>2</v>
      </c>
      <c r="AC22" s="38">
        <v>1</v>
      </c>
      <c r="AD22" s="38">
        <v>1</v>
      </c>
      <c r="AE22" s="41">
        <f>AVERAGE(AB22,AC22,AD22)</f>
        <v>1.3333333333333333</v>
      </c>
      <c r="AG22" s="42">
        <f>AVERAGE(S22,Z22,AE22)</f>
        <v>1.6203703703703702</v>
      </c>
    </row>
    <row r="23" spans="1:33" ht="30" x14ac:dyDescent="0.2">
      <c r="A23" s="77">
        <v>18</v>
      </c>
      <c r="B23" s="27" t="s">
        <v>33</v>
      </c>
      <c r="C23" s="27" t="s">
        <v>34</v>
      </c>
      <c r="D23" s="28"/>
      <c r="E23" s="28"/>
      <c r="F23" s="28"/>
      <c r="G23" s="29"/>
      <c r="H23" s="28"/>
      <c r="J23" s="44">
        <v>5</v>
      </c>
      <c r="K23" s="45">
        <v>3</v>
      </c>
      <c r="L23" s="45">
        <v>2</v>
      </c>
      <c r="M23" s="46">
        <v>5</v>
      </c>
      <c r="N23" s="45">
        <v>2</v>
      </c>
      <c r="O23" s="45">
        <v>2</v>
      </c>
      <c r="P23" s="45">
        <v>4</v>
      </c>
      <c r="Q23" s="47">
        <v>2</v>
      </c>
      <c r="R23" s="45">
        <v>5</v>
      </c>
      <c r="S23" s="35">
        <f>AVERAGE(J23,K23,L23,M23,N23,O23,P23,Q23,R23)</f>
        <v>3.3333333333333335</v>
      </c>
      <c r="U23" s="36">
        <v>2</v>
      </c>
      <c r="V23" s="37">
        <v>3</v>
      </c>
      <c r="W23" s="38">
        <v>2</v>
      </c>
      <c r="X23" s="38">
        <v>3</v>
      </c>
      <c r="Y23" s="39">
        <v>2</v>
      </c>
      <c r="Z23" s="40">
        <f>AVERAGE(U23,V23,W23,X23,AA23)</f>
        <v>2.5</v>
      </c>
      <c r="AB23" s="36">
        <v>4</v>
      </c>
      <c r="AC23" s="38">
        <v>4</v>
      </c>
      <c r="AD23" s="38">
        <v>2</v>
      </c>
      <c r="AE23" s="41">
        <f>AVERAGE(AB23,AC23,AD23)</f>
        <v>3.3333333333333335</v>
      </c>
      <c r="AG23" s="42">
        <f>AVERAGE(S23,Z23,AE23)</f>
        <v>3.0555555555555558</v>
      </c>
    </row>
    <row r="24" spans="1:33" ht="61" thickBot="1" x14ac:dyDescent="0.25">
      <c r="A24" s="77">
        <v>19</v>
      </c>
      <c r="B24" s="27" t="s">
        <v>23</v>
      </c>
      <c r="C24" s="62" t="s">
        <v>35</v>
      </c>
      <c r="D24" s="28"/>
      <c r="E24" s="28"/>
      <c r="F24" s="28"/>
      <c r="G24" s="29"/>
      <c r="H24" s="28"/>
      <c r="J24" s="79">
        <v>4</v>
      </c>
      <c r="K24" s="80">
        <v>1</v>
      </c>
      <c r="L24" s="80">
        <v>4</v>
      </c>
      <c r="M24" s="81">
        <v>3</v>
      </c>
      <c r="N24" s="80">
        <v>2</v>
      </c>
      <c r="O24" s="80">
        <v>4</v>
      </c>
      <c r="P24" s="80">
        <v>4</v>
      </c>
      <c r="Q24" s="82">
        <v>4</v>
      </c>
      <c r="R24" s="80">
        <v>4</v>
      </c>
      <c r="S24" s="35">
        <f>AVERAGE(J24,K24,L24,M24,N24,O24,P24,Q24,R24)</f>
        <v>3.3333333333333335</v>
      </c>
      <c r="U24" s="36">
        <v>4</v>
      </c>
      <c r="V24" s="37">
        <v>3</v>
      </c>
      <c r="W24" s="38">
        <v>4</v>
      </c>
      <c r="X24" s="38">
        <v>3</v>
      </c>
      <c r="Y24" s="39">
        <v>4</v>
      </c>
      <c r="Z24" s="40">
        <f>AVERAGE(U24,V24,W24,X24,AA24)</f>
        <v>3.5</v>
      </c>
      <c r="AB24" s="36">
        <v>5</v>
      </c>
      <c r="AC24" s="38">
        <v>3</v>
      </c>
      <c r="AD24" s="38">
        <v>5</v>
      </c>
      <c r="AE24" s="41">
        <f>AVERAGE(AB24,AC24,AD24)</f>
        <v>4.333333333333333</v>
      </c>
      <c r="AG24" s="42">
        <f>AVERAGE(S24,Z24,AE24)</f>
        <v>3.7222222222222228</v>
      </c>
    </row>
    <row r="25" spans="1:33" ht="48" x14ac:dyDescent="0.2">
      <c r="A25" s="348"/>
      <c r="B25" s="349"/>
      <c r="C25" s="72" t="s">
        <v>115</v>
      </c>
      <c r="D25" s="13" t="s">
        <v>84</v>
      </c>
      <c r="E25" s="13" t="s">
        <v>85</v>
      </c>
      <c r="F25" s="13" t="s">
        <v>86</v>
      </c>
      <c r="G25" s="13" t="s">
        <v>87</v>
      </c>
      <c r="H25" s="13" t="s">
        <v>88</v>
      </c>
      <c r="I25" s="14"/>
      <c r="J25" s="83" t="s">
        <v>89</v>
      </c>
      <c r="K25" s="84" t="s">
        <v>90</v>
      </c>
      <c r="L25" s="84" t="s">
        <v>91</v>
      </c>
      <c r="M25" s="84" t="s">
        <v>92</v>
      </c>
      <c r="N25" s="84" t="s">
        <v>93</v>
      </c>
      <c r="O25" s="84" t="s">
        <v>94</v>
      </c>
      <c r="P25" s="84" t="s">
        <v>95</v>
      </c>
      <c r="Q25" s="85" t="s">
        <v>96</v>
      </c>
      <c r="R25" s="84" t="s">
        <v>97</v>
      </c>
      <c r="S25" s="86" t="s">
        <v>98</v>
      </c>
      <c r="U25" s="18" t="s">
        <v>99</v>
      </c>
      <c r="V25" s="19" t="s">
        <v>100</v>
      </c>
      <c r="W25" s="20" t="s">
        <v>101</v>
      </c>
      <c r="X25" s="20" t="s">
        <v>102</v>
      </c>
      <c r="Y25" s="21" t="s">
        <v>103</v>
      </c>
      <c r="Z25" s="40"/>
      <c r="AB25" s="23" t="s">
        <v>105</v>
      </c>
      <c r="AC25" s="24" t="s">
        <v>106</v>
      </c>
      <c r="AD25" s="24" t="s">
        <v>107</v>
      </c>
      <c r="AE25" s="41"/>
      <c r="AG25" s="76"/>
    </row>
    <row r="26" spans="1:33" ht="60" x14ac:dyDescent="0.2">
      <c r="A26" s="87">
        <v>20</v>
      </c>
      <c r="B26" s="27" t="s">
        <v>116</v>
      </c>
      <c r="C26" s="88" t="s">
        <v>37</v>
      </c>
      <c r="D26" s="89"/>
      <c r="E26" s="89"/>
      <c r="F26" s="89"/>
      <c r="G26" s="90"/>
      <c r="H26" s="89"/>
      <c r="I26" s="14"/>
      <c r="J26" s="44">
        <v>4</v>
      </c>
      <c r="K26" s="45">
        <v>3</v>
      </c>
      <c r="L26" s="45">
        <v>3</v>
      </c>
      <c r="M26" s="46">
        <v>4</v>
      </c>
      <c r="N26" s="45">
        <v>3</v>
      </c>
      <c r="O26" s="45">
        <v>3</v>
      </c>
      <c r="P26" s="45">
        <v>3</v>
      </c>
      <c r="Q26" s="47">
        <v>3</v>
      </c>
      <c r="R26" s="45">
        <v>4</v>
      </c>
      <c r="S26" s="35">
        <f t="shared" ref="S26:S37" si="4">AVERAGE(J26,K26,L26,M26,N26,O26,P26,Q26,R26)</f>
        <v>3.3333333333333335</v>
      </c>
      <c r="U26" s="36">
        <v>2</v>
      </c>
      <c r="V26" s="37">
        <v>3</v>
      </c>
      <c r="W26" s="38">
        <v>3</v>
      </c>
      <c r="X26" s="38">
        <v>1</v>
      </c>
      <c r="Y26" s="39">
        <v>3</v>
      </c>
      <c r="Z26" s="40">
        <f t="shared" ref="Z26:Z37" si="5">AVERAGE(U26,V26,W26,X26,AA26)</f>
        <v>2.25</v>
      </c>
      <c r="AB26" s="36">
        <v>2</v>
      </c>
      <c r="AC26" s="38">
        <v>3</v>
      </c>
      <c r="AD26" s="38">
        <v>1</v>
      </c>
      <c r="AE26" s="41">
        <f t="shared" ref="AE26:AE37" si="6">AVERAGE(AB26,AC26,AD26)</f>
        <v>2</v>
      </c>
      <c r="AG26" s="42">
        <f t="shared" ref="AG26:AG36" si="7">AVERAGE(S26,Z26,AE26)</f>
        <v>2.5277777777777781</v>
      </c>
    </row>
    <row r="27" spans="1:33" ht="30" x14ac:dyDescent="0.2">
      <c r="A27" s="87">
        <v>21</v>
      </c>
      <c r="B27" s="27" t="s">
        <v>38</v>
      </c>
      <c r="C27" s="88" t="s">
        <v>39</v>
      </c>
      <c r="D27" s="28"/>
      <c r="E27" s="28"/>
      <c r="F27" s="28"/>
      <c r="G27" s="29"/>
      <c r="H27" s="28"/>
      <c r="J27" s="44">
        <v>4</v>
      </c>
      <c r="K27" s="45">
        <v>5</v>
      </c>
      <c r="L27" s="45">
        <v>5</v>
      </c>
      <c r="M27" s="46">
        <v>5</v>
      </c>
      <c r="N27" s="45">
        <v>4</v>
      </c>
      <c r="O27" s="45">
        <v>5</v>
      </c>
      <c r="P27" s="45">
        <v>5</v>
      </c>
      <c r="Q27" s="47">
        <v>5</v>
      </c>
      <c r="R27" s="45">
        <v>5</v>
      </c>
      <c r="S27" s="35">
        <f t="shared" si="4"/>
        <v>4.7777777777777777</v>
      </c>
      <c r="U27" s="36">
        <v>4</v>
      </c>
      <c r="V27" s="37">
        <v>5</v>
      </c>
      <c r="W27" s="38">
        <v>4</v>
      </c>
      <c r="X27" s="38">
        <v>2</v>
      </c>
      <c r="Y27" s="39">
        <v>4</v>
      </c>
      <c r="Z27" s="40">
        <f t="shared" si="5"/>
        <v>3.75</v>
      </c>
      <c r="AB27" s="36">
        <v>4</v>
      </c>
      <c r="AC27" s="38">
        <v>4</v>
      </c>
      <c r="AD27" s="38">
        <v>3</v>
      </c>
      <c r="AE27" s="41">
        <f t="shared" si="6"/>
        <v>3.6666666666666665</v>
      </c>
      <c r="AG27" s="42">
        <f t="shared" si="7"/>
        <v>4.0648148148148149</v>
      </c>
    </row>
    <row r="28" spans="1:33" ht="30" x14ac:dyDescent="0.2">
      <c r="A28" s="87">
        <v>22</v>
      </c>
      <c r="B28" s="27" t="s">
        <v>9</v>
      </c>
      <c r="C28" s="88" t="s">
        <v>40</v>
      </c>
      <c r="D28" s="28"/>
      <c r="E28" s="28"/>
      <c r="F28" s="28"/>
      <c r="G28" s="29"/>
      <c r="H28" s="28"/>
      <c r="J28" s="44">
        <v>3</v>
      </c>
      <c r="K28" s="45">
        <v>5</v>
      </c>
      <c r="L28" s="45">
        <v>3</v>
      </c>
      <c r="M28" s="46">
        <v>3</v>
      </c>
      <c r="N28" s="45">
        <v>4</v>
      </c>
      <c r="O28" s="45">
        <v>2</v>
      </c>
      <c r="P28" s="45">
        <v>4</v>
      </c>
      <c r="Q28" s="47">
        <v>4</v>
      </c>
      <c r="R28" s="45">
        <v>4</v>
      </c>
      <c r="S28" s="35">
        <f t="shared" si="4"/>
        <v>3.5555555555555554</v>
      </c>
      <c r="U28" s="36">
        <v>3</v>
      </c>
      <c r="V28" s="37">
        <v>4</v>
      </c>
      <c r="W28" s="38">
        <v>4</v>
      </c>
      <c r="X28" s="38">
        <v>2</v>
      </c>
      <c r="Y28" s="39">
        <v>3</v>
      </c>
      <c r="Z28" s="40">
        <f t="shared" si="5"/>
        <v>3.25</v>
      </c>
      <c r="AB28" s="36">
        <v>3</v>
      </c>
      <c r="AC28" s="38">
        <v>4</v>
      </c>
      <c r="AD28" s="38">
        <v>2</v>
      </c>
      <c r="AE28" s="41">
        <f t="shared" si="6"/>
        <v>3</v>
      </c>
      <c r="AG28" s="42">
        <f t="shared" si="7"/>
        <v>3.2685185185185186</v>
      </c>
    </row>
    <row r="29" spans="1:33" x14ac:dyDescent="0.2">
      <c r="A29" s="87">
        <v>23</v>
      </c>
      <c r="B29" s="27" t="s">
        <v>23</v>
      </c>
      <c r="C29" s="62" t="s">
        <v>41</v>
      </c>
      <c r="D29" s="28"/>
      <c r="E29" s="28"/>
      <c r="F29" s="28"/>
      <c r="G29" s="29"/>
      <c r="H29" s="28"/>
      <c r="J29" s="44">
        <v>4</v>
      </c>
      <c r="K29" s="45">
        <v>2</v>
      </c>
      <c r="L29" s="45">
        <v>4</v>
      </c>
      <c r="M29" s="46">
        <v>5</v>
      </c>
      <c r="N29" s="45">
        <v>2</v>
      </c>
      <c r="O29" s="45">
        <v>5</v>
      </c>
      <c r="P29" s="45">
        <v>5</v>
      </c>
      <c r="Q29" s="47">
        <v>5</v>
      </c>
      <c r="R29" s="45">
        <v>4</v>
      </c>
      <c r="S29" s="35">
        <f t="shared" si="4"/>
        <v>4</v>
      </c>
      <c r="U29" s="36">
        <v>4</v>
      </c>
      <c r="V29" s="37">
        <v>4</v>
      </c>
      <c r="W29" s="38">
        <v>5</v>
      </c>
      <c r="X29" s="38">
        <v>3</v>
      </c>
      <c r="Y29" s="39">
        <v>5</v>
      </c>
      <c r="Z29" s="40">
        <f t="shared" si="5"/>
        <v>4</v>
      </c>
      <c r="AB29" s="36">
        <v>5</v>
      </c>
      <c r="AC29" s="38">
        <v>5</v>
      </c>
      <c r="AD29" s="38">
        <v>4</v>
      </c>
      <c r="AE29" s="41">
        <f t="shared" si="6"/>
        <v>4.666666666666667</v>
      </c>
      <c r="AG29" s="42">
        <f t="shared" si="7"/>
        <v>4.2222222222222223</v>
      </c>
    </row>
    <row r="30" spans="1:33" ht="30" x14ac:dyDescent="0.2">
      <c r="A30" s="87">
        <v>24</v>
      </c>
      <c r="B30" s="27" t="s">
        <v>42</v>
      </c>
      <c r="C30" s="88" t="s">
        <v>43</v>
      </c>
      <c r="D30" s="48"/>
      <c r="E30" s="48"/>
      <c r="F30" s="48"/>
      <c r="G30" s="49"/>
      <c r="H30" s="48"/>
      <c r="I30" s="56"/>
      <c r="J30" s="51">
        <v>2</v>
      </c>
      <c r="K30" s="52">
        <v>2</v>
      </c>
      <c r="L30" s="52">
        <v>3</v>
      </c>
      <c r="M30" s="53">
        <v>5</v>
      </c>
      <c r="N30" s="52">
        <v>2</v>
      </c>
      <c r="O30" s="52">
        <v>1</v>
      </c>
      <c r="P30" s="52">
        <v>2</v>
      </c>
      <c r="Q30" s="54">
        <v>5</v>
      </c>
      <c r="R30" s="52">
        <v>5</v>
      </c>
      <c r="S30" s="55">
        <f t="shared" si="4"/>
        <v>3</v>
      </c>
      <c r="T30" s="56"/>
      <c r="U30" s="57">
        <v>2</v>
      </c>
      <c r="V30" s="58">
        <v>3</v>
      </c>
      <c r="W30" s="58">
        <v>5</v>
      </c>
      <c r="X30" s="58">
        <v>3</v>
      </c>
      <c r="Y30" s="59">
        <v>5</v>
      </c>
      <c r="Z30" s="60">
        <f t="shared" si="5"/>
        <v>3.25</v>
      </c>
      <c r="AA30" s="56"/>
      <c r="AB30" s="57">
        <v>5</v>
      </c>
      <c r="AC30" s="58">
        <v>5</v>
      </c>
      <c r="AD30" s="58">
        <v>5</v>
      </c>
      <c r="AE30" s="61">
        <f t="shared" si="6"/>
        <v>5</v>
      </c>
      <c r="AF30" s="56"/>
      <c r="AG30" s="42">
        <v>5</v>
      </c>
    </row>
    <row r="31" spans="1:33" ht="30" x14ac:dyDescent="0.2">
      <c r="A31" s="87">
        <v>25</v>
      </c>
      <c r="B31" s="91" t="s">
        <v>44</v>
      </c>
      <c r="C31" s="43" t="s">
        <v>45</v>
      </c>
      <c r="D31" s="28"/>
      <c r="E31" s="28"/>
      <c r="F31" s="28"/>
      <c r="G31" s="29"/>
      <c r="H31" s="28"/>
      <c r="J31" s="44">
        <v>5</v>
      </c>
      <c r="K31" s="45">
        <v>4</v>
      </c>
      <c r="L31" s="45">
        <v>4</v>
      </c>
      <c r="M31" s="46">
        <v>4</v>
      </c>
      <c r="N31" s="45">
        <v>4</v>
      </c>
      <c r="O31" s="45">
        <v>5</v>
      </c>
      <c r="P31" s="45">
        <v>4</v>
      </c>
      <c r="Q31" s="47">
        <v>4</v>
      </c>
      <c r="R31" s="45">
        <v>4</v>
      </c>
      <c r="S31" s="35">
        <f t="shared" si="4"/>
        <v>4.2222222222222223</v>
      </c>
      <c r="U31" s="36">
        <v>4</v>
      </c>
      <c r="V31" s="37">
        <v>4</v>
      </c>
      <c r="W31" s="38">
        <v>5</v>
      </c>
      <c r="X31" s="38">
        <v>2</v>
      </c>
      <c r="Y31" s="39">
        <v>5</v>
      </c>
      <c r="Z31" s="40">
        <f t="shared" si="5"/>
        <v>3.75</v>
      </c>
      <c r="AB31" s="36">
        <v>4</v>
      </c>
      <c r="AC31" s="38">
        <v>3</v>
      </c>
      <c r="AD31" s="38">
        <v>3</v>
      </c>
      <c r="AE31" s="41">
        <f t="shared" si="6"/>
        <v>3.3333333333333335</v>
      </c>
      <c r="AG31" s="42">
        <f t="shared" si="7"/>
        <v>3.7685185185185186</v>
      </c>
    </row>
    <row r="32" spans="1:33" ht="30" x14ac:dyDescent="0.2">
      <c r="A32" s="87">
        <v>26</v>
      </c>
      <c r="B32" s="27" t="s">
        <v>46</v>
      </c>
      <c r="C32" s="88" t="s">
        <v>47</v>
      </c>
      <c r="D32" s="28"/>
      <c r="E32" s="28"/>
      <c r="F32" s="28"/>
      <c r="G32" s="29"/>
      <c r="H32" s="28"/>
      <c r="J32" s="44">
        <v>5</v>
      </c>
      <c r="K32" s="45">
        <v>4</v>
      </c>
      <c r="L32" s="45">
        <v>2</v>
      </c>
      <c r="M32" s="46">
        <v>3</v>
      </c>
      <c r="N32" s="45">
        <v>3</v>
      </c>
      <c r="O32" s="45">
        <v>2</v>
      </c>
      <c r="P32" s="45">
        <v>2</v>
      </c>
      <c r="Q32" s="47">
        <v>2</v>
      </c>
      <c r="R32" s="45">
        <v>3</v>
      </c>
      <c r="S32" s="35">
        <f t="shared" si="4"/>
        <v>2.8888888888888888</v>
      </c>
      <c r="U32" s="36">
        <v>2</v>
      </c>
      <c r="V32" s="37">
        <v>3</v>
      </c>
      <c r="W32" s="38">
        <v>3</v>
      </c>
      <c r="X32" s="38">
        <v>1</v>
      </c>
      <c r="Y32" s="39">
        <v>3</v>
      </c>
      <c r="Z32" s="40">
        <f t="shared" si="5"/>
        <v>2.25</v>
      </c>
      <c r="AB32" s="36">
        <v>2</v>
      </c>
      <c r="AC32" s="38">
        <v>2</v>
      </c>
      <c r="AD32" s="38">
        <v>3</v>
      </c>
      <c r="AE32" s="41">
        <f t="shared" si="6"/>
        <v>2.3333333333333335</v>
      </c>
      <c r="AG32" s="42">
        <f t="shared" si="7"/>
        <v>2.4907407407407409</v>
      </c>
    </row>
    <row r="33" spans="1:33" ht="30" x14ac:dyDescent="0.2">
      <c r="A33" s="92">
        <v>27</v>
      </c>
      <c r="B33" s="63" t="s">
        <v>48</v>
      </c>
      <c r="C33" s="88" t="s">
        <v>49</v>
      </c>
      <c r="D33" s="64"/>
      <c r="E33" s="64"/>
      <c r="F33" s="64"/>
      <c r="G33" s="65"/>
      <c r="H33" s="28"/>
      <c r="J33" s="44">
        <v>4</v>
      </c>
      <c r="K33" s="45">
        <v>2</v>
      </c>
      <c r="L33" s="45">
        <v>2</v>
      </c>
      <c r="M33" s="46">
        <v>2</v>
      </c>
      <c r="N33" s="45">
        <v>3</v>
      </c>
      <c r="O33" s="45">
        <v>2</v>
      </c>
      <c r="P33" s="45">
        <v>2</v>
      </c>
      <c r="Q33" s="47">
        <v>3</v>
      </c>
      <c r="R33" s="45">
        <v>4</v>
      </c>
      <c r="S33" s="35">
        <f t="shared" si="4"/>
        <v>2.6666666666666665</v>
      </c>
      <c r="U33" s="36">
        <v>2</v>
      </c>
      <c r="V33" s="37">
        <v>3</v>
      </c>
      <c r="W33" s="38">
        <v>3</v>
      </c>
      <c r="X33" s="38">
        <v>1</v>
      </c>
      <c r="Y33" s="39">
        <v>3</v>
      </c>
      <c r="Z33" s="40">
        <f t="shared" si="5"/>
        <v>2.25</v>
      </c>
      <c r="AB33" s="36">
        <v>4</v>
      </c>
      <c r="AC33" s="38">
        <v>1</v>
      </c>
      <c r="AD33" s="38">
        <v>2</v>
      </c>
      <c r="AE33" s="41">
        <f t="shared" si="6"/>
        <v>2.3333333333333335</v>
      </c>
      <c r="AG33" s="42">
        <f t="shared" si="7"/>
        <v>2.4166666666666665</v>
      </c>
    </row>
    <row r="34" spans="1:33" x14ac:dyDescent="0.2">
      <c r="A34" s="87">
        <v>28</v>
      </c>
      <c r="B34" s="63" t="s">
        <v>48</v>
      </c>
      <c r="C34" s="88" t="s">
        <v>50</v>
      </c>
      <c r="D34" s="28"/>
      <c r="E34" s="28"/>
      <c r="F34" s="28"/>
      <c r="G34" s="29"/>
      <c r="H34" s="28"/>
      <c r="J34" s="44">
        <v>1</v>
      </c>
      <c r="K34" s="45">
        <v>1</v>
      </c>
      <c r="L34" s="45">
        <v>1</v>
      </c>
      <c r="M34" s="46">
        <v>1</v>
      </c>
      <c r="N34" s="45">
        <v>2</v>
      </c>
      <c r="O34" s="45">
        <v>1</v>
      </c>
      <c r="P34" s="45">
        <v>2</v>
      </c>
      <c r="Q34" s="47">
        <v>1</v>
      </c>
      <c r="R34" s="45">
        <v>3</v>
      </c>
      <c r="S34" s="35">
        <f t="shared" si="4"/>
        <v>1.4444444444444444</v>
      </c>
      <c r="U34" s="36">
        <v>1</v>
      </c>
      <c r="V34" s="37">
        <v>2</v>
      </c>
      <c r="W34" s="38">
        <v>1</v>
      </c>
      <c r="X34" s="38">
        <v>1</v>
      </c>
      <c r="Y34" s="39">
        <v>2</v>
      </c>
      <c r="Z34" s="40">
        <f t="shared" si="5"/>
        <v>1.25</v>
      </c>
      <c r="AB34" s="36">
        <v>1</v>
      </c>
      <c r="AC34" s="38">
        <v>1</v>
      </c>
      <c r="AD34" s="38">
        <v>1</v>
      </c>
      <c r="AE34" s="41">
        <f t="shared" si="6"/>
        <v>1</v>
      </c>
      <c r="AG34" s="42">
        <f t="shared" si="7"/>
        <v>1.2314814814814816</v>
      </c>
    </row>
    <row r="35" spans="1:33" x14ac:dyDescent="0.2">
      <c r="A35" s="87">
        <v>29</v>
      </c>
      <c r="B35" s="27" t="s">
        <v>51</v>
      </c>
      <c r="C35" s="88" t="s">
        <v>52</v>
      </c>
      <c r="D35" s="28"/>
      <c r="E35" s="28"/>
      <c r="F35" s="28"/>
      <c r="G35" s="29"/>
      <c r="H35" s="28"/>
      <c r="J35" s="44">
        <v>2</v>
      </c>
      <c r="K35" s="45">
        <v>2</v>
      </c>
      <c r="L35" s="45">
        <v>2</v>
      </c>
      <c r="M35" s="46">
        <v>3</v>
      </c>
      <c r="N35" s="45">
        <v>3</v>
      </c>
      <c r="O35" s="45">
        <v>4</v>
      </c>
      <c r="P35" s="45">
        <v>2</v>
      </c>
      <c r="Q35" s="47">
        <v>3</v>
      </c>
      <c r="R35" s="45">
        <v>3</v>
      </c>
      <c r="S35" s="35">
        <f t="shared" si="4"/>
        <v>2.6666666666666665</v>
      </c>
      <c r="U35" s="36">
        <v>2</v>
      </c>
      <c r="V35" s="37">
        <v>3</v>
      </c>
      <c r="W35" s="38">
        <v>4</v>
      </c>
      <c r="X35" s="38">
        <v>1</v>
      </c>
      <c r="Y35" s="39">
        <v>2</v>
      </c>
      <c r="Z35" s="40">
        <f t="shared" si="5"/>
        <v>2.5</v>
      </c>
      <c r="AB35" s="36">
        <v>4</v>
      </c>
      <c r="AC35" s="38">
        <v>2</v>
      </c>
      <c r="AD35" s="38">
        <v>4</v>
      </c>
      <c r="AE35" s="41">
        <f t="shared" si="6"/>
        <v>3.3333333333333335</v>
      </c>
      <c r="AG35" s="42">
        <f t="shared" si="7"/>
        <v>2.8333333333333335</v>
      </c>
    </row>
    <row r="36" spans="1:33" x14ac:dyDescent="0.2">
      <c r="A36" s="87">
        <v>30</v>
      </c>
      <c r="B36" s="93" t="s">
        <v>53</v>
      </c>
      <c r="C36" s="88" t="s">
        <v>54</v>
      </c>
      <c r="D36" s="94"/>
      <c r="E36" s="94"/>
      <c r="F36" s="94"/>
      <c r="G36" s="95"/>
      <c r="H36" s="28"/>
      <c r="J36" s="44">
        <v>2</v>
      </c>
      <c r="K36" s="45">
        <v>3</v>
      </c>
      <c r="L36" s="45">
        <v>2</v>
      </c>
      <c r="M36" s="46">
        <v>2</v>
      </c>
      <c r="N36" s="45">
        <v>2</v>
      </c>
      <c r="O36" s="45">
        <v>2</v>
      </c>
      <c r="P36" s="45">
        <v>2</v>
      </c>
      <c r="Q36" s="47">
        <v>4</v>
      </c>
      <c r="R36" s="45">
        <v>3</v>
      </c>
      <c r="S36" s="35">
        <f t="shared" si="4"/>
        <v>2.4444444444444446</v>
      </c>
      <c r="U36" s="36">
        <v>1</v>
      </c>
      <c r="V36" s="37">
        <v>2</v>
      </c>
      <c r="W36" s="38">
        <v>5</v>
      </c>
      <c r="X36" s="38">
        <v>1</v>
      </c>
      <c r="Y36" s="39">
        <v>4</v>
      </c>
      <c r="Z36" s="40">
        <f t="shared" si="5"/>
        <v>2.25</v>
      </c>
      <c r="AB36" s="36">
        <v>4</v>
      </c>
      <c r="AC36" s="38">
        <v>2</v>
      </c>
      <c r="AD36" s="38">
        <v>3</v>
      </c>
      <c r="AE36" s="41">
        <f t="shared" si="6"/>
        <v>3</v>
      </c>
      <c r="AG36" s="42">
        <f t="shared" si="7"/>
        <v>2.5648148148148149</v>
      </c>
    </row>
    <row r="37" spans="1:33" x14ac:dyDescent="0.2">
      <c r="A37" s="87">
        <v>31</v>
      </c>
      <c r="B37" s="27" t="s">
        <v>55</v>
      </c>
      <c r="C37" s="96" t="s">
        <v>56</v>
      </c>
      <c r="D37" s="94"/>
      <c r="E37" s="94"/>
      <c r="F37" s="94"/>
      <c r="G37" s="95"/>
      <c r="H37" s="28"/>
      <c r="J37" s="44">
        <v>2</v>
      </c>
      <c r="K37" s="45">
        <v>3</v>
      </c>
      <c r="L37" s="45">
        <v>3</v>
      </c>
      <c r="M37" s="46">
        <v>1</v>
      </c>
      <c r="N37" s="45">
        <v>3</v>
      </c>
      <c r="O37" s="45">
        <v>1</v>
      </c>
      <c r="P37" s="45">
        <v>2</v>
      </c>
      <c r="Q37" s="47">
        <v>1</v>
      </c>
      <c r="R37" s="45">
        <v>1</v>
      </c>
      <c r="S37" s="35">
        <f t="shared" si="4"/>
        <v>1.8888888888888888</v>
      </c>
      <c r="U37" s="36">
        <v>2</v>
      </c>
      <c r="V37" s="37">
        <v>1</v>
      </c>
      <c r="W37" s="38">
        <v>4</v>
      </c>
      <c r="X37" s="38">
        <v>1</v>
      </c>
      <c r="Y37" s="39">
        <v>4</v>
      </c>
      <c r="Z37" s="40">
        <f t="shared" si="5"/>
        <v>2</v>
      </c>
      <c r="AB37" s="36">
        <v>1</v>
      </c>
      <c r="AC37" s="38">
        <v>3</v>
      </c>
      <c r="AD37" s="38">
        <v>4</v>
      </c>
      <c r="AE37" s="41">
        <f t="shared" si="6"/>
        <v>2.6666666666666665</v>
      </c>
      <c r="AG37" s="42">
        <f>AVERAGE(S37,Z37,AE37)</f>
        <v>2.1851851851851851</v>
      </c>
    </row>
    <row r="38" spans="1:33" ht="48" x14ac:dyDescent="0.2">
      <c r="A38" s="97"/>
      <c r="B38" s="62"/>
      <c r="C38" s="72" t="s">
        <v>117</v>
      </c>
      <c r="D38" s="13" t="s">
        <v>84</v>
      </c>
      <c r="E38" s="13" t="s">
        <v>85</v>
      </c>
      <c r="F38" s="13" t="s">
        <v>86</v>
      </c>
      <c r="G38" s="13" t="s">
        <v>87</v>
      </c>
      <c r="H38" s="13" t="s">
        <v>88</v>
      </c>
      <c r="I38" s="14"/>
      <c r="J38" s="98" t="s">
        <v>89</v>
      </c>
      <c r="K38" s="99" t="s">
        <v>90</v>
      </c>
      <c r="L38" s="99" t="s">
        <v>91</v>
      </c>
      <c r="M38" s="99" t="s">
        <v>92</v>
      </c>
      <c r="N38" s="99" t="s">
        <v>93</v>
      </c>
      <c r="O38" s="99" t="s">
        <v>94</v>
      </c>
      <c r="P38" s="99" t="s">
        <v>95</v>
      </c>
      <c r="Q38" s="100" t="s">
        <v>96</v>
      </c>
      <c r="R38" s="99" t="s">
        <v>97</v>
      </c>
      <c r="S38" s="101" t="s">
        <v>98</v>
      </c>
      <c r="U38" s="18" t="s">
        <v>99</v>
      </c>
      <c r="V38" s="19" t="s">
        <v>100</v>
      </c>
      <c r="W38" s="20" t="s">
        <v>101</v>
      </c>
      <c r="X38" s="20" t="s">
        <v>102</v>
      </c>
      <c r="Y38" s="21" t="s">
        <v>103</v>
      </c>
      <c r="Z38" s="40"/>
      <c r="AB38" s="23" t="s">
        <v>105</v>
      </c>
      <c r="AC38" s="24" t="s">
        <v>106</v>
      </c>
      <c r="AD38" s="24" t="s">
        <v>107</v>
      </c>
      <c r="AE38" s="41"/>
      <c r="AG38" s="42"/>
    </row>
    <row r="39" spans="1:33" ht="45" x14ac:dyDescent="0.2">
      <c r="A39" s="102">
        <v>32</v>
      </c>
      <c r="B39" s="43" t="s">
        <v>118</v>
      </c>
      <c r="C39" s="43" t="s">
        <v>57</v>
      </c>
      <c r="D39" s="94"/>
      <c r="E39" s="94"/>
      <c r="F39" s="94"/>
      <c r="G39" s="95"/>
      <c r="H39" s="28"/>
      <c r="J39" s="44">
        <v>5</v>
      </c>
      <c r="K39" s="45">
        <v>4</v>
      </c>
      <c r="L39" s="45">
        <v>4</v>
      </c>
      <c r="M39" s="46">
        <v>5</v>
      </c>
      <c r="N39" s="45">
        <v>4</v>
      </c>
      <c r="O39" s="45">
        <v>5</v>
      </c>
      <c r="P39" s="45">
        <v>5</v>
      </c>
      <c r="Q39" s="103">
        <v>5</v>
      </c>
      <c r="R39" s="45">
        <v>5</v>
      </c>
      <c r="S39" s="35">
        <f t="shared" ref="S39:S48" si="8">AVERAGE(J39,K39,L39,M39,N39,O39,P39,Q39,R39)</f>
        <v>4.666666666666667</v>
      </c>
      <c r="U39" s="36">
        <v>4</v>
      </c>
      <c r="V39" s="37">
        <v>5</v>
      </c>
      <c r="W39" s="38">
        <v>5</v>
      </c>
      <c r="X39" s="38">
        <v>4</v>
      </c>
      <c r="Y39" s="39">
        <v>5</v>
      </c>
      <c r="Z39" s="40">
        <f t="shared" ref="Z39:Z48" si="9">AVERAGE(U39,V39,W39,X39,AA39)</f>
        <v>4.5</v>
      </c>
      <c r="AB39" s="36">
        <v>5</v>
      </c>
      <c r="AC39" s="38">
        <v>4</v>
      </c>
      <c r="AD39" s="38">
        <v>2</v>
      </c>
      <c r="AE39" s="41">
        <f t="shared" ref="AE39:AE48" si="10">AVERAGE(AB39,AC39,AD39)</f>
        <v>3.6666666666666665</v>
      </c>
      <c r="AG39" s="42">
        <f t="shared" ref="AG39:AG48" si="11">AVERAGE(S39,Z39,AE39)</f>
        <v>4.2777777777777777</v>
      </c>
    </row>
    <row r="40" spans="1:33" ht="75" x14ac:dyDescent="0.2">
      <c r="A40" s="102">
        <v>33</v>
      </c>
      <c r="B40" s="43" t="s">
        <v>119</v>
      </c>
      <c r="C40" s="43" t="s">
        <v>58</v>
      </c>
      <c r="D40" s="48"/>
      <c r="E40" s="48"/>
      <c r="F40" s="48"/>
      <c r="G40" s="49"/>
      <c r="H40" s="48"/>
      <c r="I40" s="56"/>
      <c r="J40" s="51">
        <v>4</v>
      </c>
      <c r="K40" s="52">
        <v>4</v>
      </c>
      <c r="L40" s="52">
        <v>2</v>
      </c>
      <c r="M40" s="53">
        <v>2</v>
      </c>
      <c r="N40" s="52">
        <v>5</v>
      </c>
      <c r="O40" s="52">
        <v>2</v>
      </c>
      <c r="P40" s="52">
        <v>3</v>
      </c>
      <c r="Q40" s="54">
        <v>4</v>
      </c>
      <c r="R40" s="52">
        <v>3</v>
      </c>
      <c r="S40" s="55">
        <f t="shared" si="8"/>
        <v>3.2222222222222223</v>
      </c>
      <c r="T40" s="56"/>
      <c r="U40" s="57">
        <v>2</v>
      </c>
      <c r="V40" s="58">
        <v>3</v>
      </c>
      <c r="W40" s="58">
        <v>3</v>
      </c>
      <c r="X40" s="58">
        <v>3</v>
      </c>
      <c r="Y40" s="59">
        <v>2</v>
      </c>
      <c r="Z40" s="60">
        <f t="shared" si="9"/>
        <v>2.75</v>
      </c>
      <c r="AA40" s="56"/>
      <c r="AB40" s="57">
        <v>1</v>
      </c>
      <c r="AC40" s="58">
        <v>1</v>
      </c>
      <c r="AD40" s="58">
        <v>3</v>
      </c>
      <c r="AE40" s="61">
        <f t="shared" si="10"/>
        <v>1.6666666666666667</v>
      </c>
      <c r="AF40" s="56"/>
      <c r="AG40" s="42">
        <f t="shared" si="11"/>
        <v>2.5462962962962963</v>
      </c>
    </row>
    <row r="41" spans="1:33" ht="30" x14ac:dyDescent="0.2">
      <c r="A41" s="102">
        <v>34</v>
      </c>
      <c r="B41" s="27" t="s">
        <v>59</v>
      </c>
      <c r="C41" s="27" t="s">
        <v>60</v>
      </c>
      <c r="D41" s="94"/>
      <c r="E41" s="94"/>
      <c r="F41" s="94"/>
      <c r="G41" s="95"/>
      <c r="H41" s="28"/>
      <c r="J41" s="44">
        <v>3</v>
      </c>
      <c r="K41" s="45">
        <v>1</v>
      </c>
      <c r="L41" s="45">
        <v>1</v>
      </c>
      <c r="M41" s="46">
        <v>1</v>
      </c>
      <c r="N41" s="45">
        <v>3</v>
      </c>
      <c r="O41" s="45">
        <v>3</v>
      </c>
      <c r="P41" s="45">
        <v>2</v>
      </c>
      <c r="Q41" s="103">
        <v>2</v>
      </c>
      <c r="R41" s="45">
        <v>1</v>
      </c>
      <c r="S41" s="35">
        <f t="shared" si="8"/>
        <v>1.8888888888888888</v>
      </c>
      <c r="U41" s="36">
        <v>2</v>
      </c>
      <c r="V41" s="37">
        <v>2</v>
      </c>
      <c r="W41" s="38">
        <v>2</v>
      </c>
      <c r="X41" s="38">
        <v>1</v>
      </c>
      <c r="Y41" s="39">
        <v>2</v>
      </c>
      <c r="Z41" s="40">
        <f t="shared" si="9"/>
        <v>1.75</v>
      </c>
      <c r="AB41" s="36">
        <v>2</v>
      </c>
      <c r="AC41" s="38">
        <v>1</v>
      </c>
      <c r="AD41" s="38">
        <v>1</v>
      </c>
      <c r="AE41" s="41">
        <f t="shared" si="10"/>
        <v>1.3333333333333333</v>
      </c>
      <c r="AG41" s="42">
        <f t="shared" si="11"/>
        <v>1.6574074074074074</v>
      </c>
    </row>
    <row r="42" spans="1:33" ht="45" x14ac:dyDescent="0.2">
      <c r="A42" s="102">
        <v>35</v>
      </c>
      <c r="B42" s="27" t="s">
        <v>120</v>
      </c>
      <c r="C42" s="27" t="s">
        <v>61</v>
      </c>
      <c r="D42" s="94"/>
      <c r="E42" s="94"/>
      <c r="F42" s="94"/>
      <c r="G42" s="95"/>
      <c r="H42" s="28"/>
      <c r="J42" s="44">
        <v>4</v>
      </c>
      <c r="K42" s="45">
        <v>2</v>
      </c>
      <c r="L42" s="45">
        <v>4</v>
      </c>
      <c r="M42" s="46">
        <v>4</v>
      </c>
      <c r="N42" s="45">
        <v>2</v>
      </c>
      <c r="O42" s="45">
        <v>4</v>
      </c>
      <c r="P42" s="45">
        <v>2</v>
      </c>
      <c r="Q42" s="103">
        <v>3</v>
      </c>
      <c r="R42" s="45">
        <v>4</v>
      </c>
      <c r="S42" s="35">
        <f t="shared" si="8"/>
        <v>3.2222222222222223</v>
      </c>
      <c r="U42" s="36">
        <v>2</v>
      </c>
      <c r="V42" s="37">
        <v>3</v>
      </c>
      <c r="W42" s="38">
        <v>3</v>
      </c>
      <c r="X42" s="38">
        <v>1</v>
      </c>
      <c r="Y42" s="39">
        <v>2</v>
      </c>
      <c r="Z42" s="40">
        <f t="shared" si="9"/>
        <v>2.25</v>
      </c>
      <c r="AB42" s="36">
        <v>4</v>
      </c>
      <c r="AC42" s="38">
        <v>2</v>
      </c>
      <c r="AD42" s="38">
        <v>3</v>
      </c>
      <c r="AE42" s="41">
        <f t="shared" si="10"/>
        <v>3</v>
      </c>
      <c r="AG42" s="42">
        <f t="shared" si="11"/>
        <v>2.824074074074074</v>
      </c>
    </row>
    <row r="43" spans="1:33" ht="30" x14ac:dyDescent="0.2">
      <c r="A43" s="102">
        <v>36</v>
      </c>
      <c r="B43" s="27" t="s">
        <v>121</v>
      </c>
      <c r="C43" s="27" t="s">
        <v>62</v>
      </c>
      <c r="D43" s="94"/>
      <c r="E43" s="94"/>
      <c r="F43" s="94"/>
      <c r="G43" s="95"/>
      <c r="H43" s="28"/>
      <c r="J43" s="44">
        <v>2</v>
      </c>
      <c r="K43" s="45">
        <v>2</v>
      </c>
      <c r="L43" s="45">
        <v>3</v>
      </c>
      <c r="M43" s="46">
        <v>3</v>
      </c>
      <c r="N43" s="45">
        <v>2</v>
      </c>
      <c r="O43" s="45">
        <v>2</v>
      </c>
      <c r="P43" s="45">
        <v>2</v>
      </c>
      <c r="Q43" s="103">
        <v>3</v>
      </c>
      <c r="R43" s="45">
        <v>3</v>
      </c>
      <c r="S43" s="35">
        <f t="shared" si="8"/>
        <v>2.4444444444444446</v>
      </c>
      <c r="U43" s="36">
        <v>1</v>
      </c>
      <c r="V43" s="37">
        <v>2</v>
      </c>
      <c r="W43" s="38">
        <v>4</v>
      </c>
      <c r="X43" s="38">
        <v>2</v>
      </c>
      <c r="Y43" s="39">
        <v>2</v>
      </c>
      <c r="Z43" s="40">
        <f t="shared" si="9"/>
        <v>2.25</v>
      </c>
      <c r="AB43" s="36">
        <v>2</v>
      </c>
      <c r="AC43" s="38">
        <v>3</v>
      </c>
      <c r="AD43" s="38">
        <v>4</v>
      </c>
      <c r="AE43" s="41">
        <f t="shared" si="10"/>
        <v>3</v>
      </c>
      <c r="AG43" s="42">
        <f t="shared" si="11"/>
        <v>2.5648148148148149</v>
      </c>
    </row>
    <row r="44" spans="1:33" ht="30" x14ac:dyDescent="0.2">
      <c r="A44" s="102">
        <v>37</v>
      </c>
      <c r="B44" s="93" t="s">
        <v>63</v>
      </c>
      <c r="C44" s="27" t="s">
        <v>64</v>
      </c>
      <c r="D44" s="94"/>
      <c r="E44" s="94"/>
      <c r="F44" s="94"/>
      <c r="G44" s="95"/>
      <c r="H44" s="28"/>
      <c r="J44" s="44">
        <v>1</v>
      </c>
      <c r="K44" s="45">
        <v>3</v>
      </c>
      <c r="L44" s="45">
        <v>3</v>
      </c>
      <c r="M44" s="46">
        <v>2</v>
      </c>
      <c r="N44" s="45">
        <v>4</v>
      </c>
      <c r="O44" s="45">
        <v>1</v>
      </c>
      <c r="P44" s="45">
        <v>3</v>
      </c>
      <c r="Q44" s="103">
        <v>1</v>
      </c>
      <c r="R44" s="45">
        <v>3</v>
      </c>
      <c r="S44" s="35">
        <f t="shared" si="8"/>
        <v>2.3333333333333335</v>
      </c>
      <c r="U44" s="36">
        <v>2</v>
      </c>
      <c r="V44" s="37">
        <v>1</v>
      </c>
      <c r="W44" s="38">
        <v>5</v>
      </c>
      <c r="X44" s="38">
        <v>2</v>
      </c>
      <c r="Y44" s="39">
        <v>3</v>
      </c>
      <c r="Z44" s="40">
        <f t="shared" si="9"/>
        <v>2.5</v>
      </c>
      <c r="AB44" s="36">
        <v>3</v>
      </c>
      <c r="AC44" s="38">
        <v>2</v>
      </c>
      <c r="AD44" s="38">
        <v>3</v>
      </c>
      <c r="AE44" s="41">
        <f t="shared" si="10"/>
        <v>2.6666666666666665</v>
      </c>
      <c r="AG44" s="42">
        <f t="shared" si="11"/>
        <v>2.5</v>
      </c>
    </row>
    <row r="45" spans="1:33" ht="30" x14ac:dyDescent="0.2">
      <c r="A45" s="102">
        <v>38</v>
      </c>
      <c r="B45" s="93" t="s">
        <v>65</v>
      </c>
      <c r="C45" s="88" t="s">
        <v>66</v>
      </c>
      <c r="D45" s="94"/>
      <c r="E45" s="94"/>
      <c r="F45" s="94"/>
      <c r="G45" s="95"/>
      <c r="H45" s="28"/>
      <c r="J45" s="44">
        <v>5</v>
      </c>
      <c r="K45" s="45">
        <v>5</v>
      </c>
      <c r="L45" s="45">
        <v>5</v>
      </c>
      <c r="M45" s="46">
        <v>5</v>
      </c>
      <c r="N45" s="45">
        <v>5</v>
      </c>
      <c r="O45" s="45">
        <v>5</v>
      </c>
      <c r="P45" s="45">
        <v>5</v>
      </c>
      <c r="Q45" s="103">
        <v>5</v>
      </c>
      <c r="R45" s="45">
        <v>5</v>
      </c>
      <c r="S45" s="35">
        <f t="shared" si="8"/>
        <v>5</v>
      </c>
      <c r="U45" s="36">
        <v>5</v>
      </c>
      <c r="V45" s="37">
        <v>5</v>
      </c>
      <c r="W45" s="38">
        <v>5</v>
      </c>
      <c r="X45" s="38">
        <v>5</v>
      </c>
      <c r="Y45" s="39">
        <v>5</v>
      </c>
      <c r="Z45" s="40">
        <f t="shared" si="9"/>
        <v>5</v>
      </c>
      <c r="AB45" s="36">
        <v>5</v>
      </c>
      <c r="AC45" s="38">
        <v>5</v>
      </c>
      <c r="AD45" s="38">
        <v>5</v>
      </c>
      <c r="AE45" s="41">
        <f t="shared" si="10"/>
        <v>5</v>
      </c>
      <c r="AG45" s="42">
        <f t="shared" si="11"/>
        <v>5</v>
      </c>
    </row>
    <row r="46" spans="1:33" ht="30" x14ac:dyDescent="0.2">
      <c r="A46" s="102">
        <v>39</v>
      </c>
      <c r="B46" s="93" t="s">
        <v>67</v>
      </c>
      <c r="C46" s="27" t="s">
        <v>68</v>
      </c>
      <c r="D46" s="94"/>
      <c r="E46" s="94"/>
      <c r="F46" s="94"/>
      <c r="G46" s="95"/>
      <c r="H46" s="28"/>
      <c r="J46" s="44">
        <v>5</v>
      </c>
      <c r="K46" s="45">
        <v>3</v>
      </c>
      <c r="L46" s="45">
        <v>5</v>
      </c>
      <c r="M46" s="46">
        <v>5</v>
      </c>
      <c r="N46" s="45">
        <v>3</v>
      </c>
      <c r="O46" s="45">
        <v>4</v>
      </c>
      <c r="P46" s="45">
        <v>4</v>
      </c>
      <c r="Q46" s="47">
        <v>5</v>
      </c>
      <c r="R46" s="45">
        <v>5</v>
      </c>
      <c r="S46" s="35">
        <f t="shared" si="8"/>
        <v>4.333333333333333</v>
      </c>
      <c r="U46" s="36">
        <v>3</v>
      </c>
      <c r="V46" s="37">
        <v>4</v>
      </c>
      <c r="W46" s="38">
        <v>5</v>
      </c>
      <c r="X46" s="38">
        <v>4</v>
      </c>
      <c r="Y46" s="39">
        <v>3</v>
      </c>
      <c r="Z46" s="40">
        <f t="shared" si="9"/>
        <v>4</v>
      </c>
      <c r="AB46" s="36">
        <v>4</v>
      </c>
      <c r="AC46" s="38">
        <v>4</v>
      </c>
      <c r="AD46" s="38">
        <v>3</v>
      </c>
      <c r="AE46" s="41">
        <f t="shared" si="10"/>
        <v>3.6666666666666665</v>
      </c>
      <c r="AG46" s="42">
        <f t="shared" si="11"/>
        <v>3.9999999999999996</v>
      </c>
    </row>
    <row r="47" spans="1:33" ht="30" x14ac:dyDescent="0.2">
      <c r="A47" s="104">
        <v>40</v>
      </c>
      <c r="B47" s="105" t="s">
        <v>48</v>
      </c>
      <c r="C47" s="63" t="s">
        <v>69</v>
      </c>
      <c r="D47" s="106"/>
      <c r="E47" s="106"/>
      <c r="F47" s="106"/>
      <c r="G47" s="107"/>
      <c r="H47" s="64"/>
      <c r="J47" s="44">
        <v>5</v>
      </c>
      <c r="K47" s="45">
        <v>5</v>
      </c>
      <c r="L47" s="45">
        <v>4</v>
      </c>
      <c r="M47" s="46">
        <v>5</v>
      </c>
      <c r="N47" s="45">
        <v>5</v>
      </c>
      <c r="O47" s="45">
        <v>5</v>
      </c>
      <c r="P47" s="45">
        <v>5</v>
      </c>
      <c r="Q47" s="47">
        <v>5</v>
      </c>
      <c r="R47" s="45">
        <v>5</v>
      </c>
      <c r="S47" s="35">
        <f t="shared" si="8"/>
        <v>4.8888888888888893</v>
      </c>
      <c r="U47" s="36">
        <v>4</v>
      </c>
      <c r="V47" s="37">
        <v>5</v>
      </c>
      <c r="W47" s="38">
        <v>5</v>
      </c>
      <c r="X47" s="38">
        <v>5</v>
      </c>
      <c r="Y47" s="39">
        <v>5</v>
      </c>
      <c r="Z47" s="40">
        <f t="shared" si="9"/>
        <v>4.75</v>
      </c>
      <c r="AB47" s="36">
        <v>5</v>
      </c>
      <c r="AC47" s="38">
        <v>5</v>
      </c>
      <c r="AD47" s="38">
        <v>5</v>
      </c>
      <c r="AE47" s="41">
        <f t="shared" si="10"/>
        <v>5</v>
      </c>
      <c r="AG47" s="42">
        <f t="shared" si="11"/>
        <v>4.8796296296296298</v>
      </c>
    </row>
    <row r="48" spans="1:33" ht="46" thickBot="1" x14ac:dyDescent="0.25">
      <c r="A48" s="102">
        <v>41</v>
      </c>
      <c r="B48" s="93" t="s">
        <v>70</v>
      </c>
      <c r="C48" s="62" t="s">
        <v>71</v>
      </c>
      <c r="D48" s="94"/>
      <c r="E48" s="94"/>
      <c r="F48" s="94"/>
      <c r="G48" s="94"/>
      <c r="H48" s="28"/>
      <c r="J48" s="44">
        <v>2</v>
      </c>
      <c r="K48" s="45">
        <v>2</v>
      </c>
      <c r="L48" s="45">
        <v>5</v>
      </c>
      <c r="M48" s="46">
        <v>4</v>
      </c>
      <c r="N48" s="45">
        <v>2</v>
      </c>
      <c r="O48" s="45">
        <v>4</v>
      </c>
      <c r="P48" s="45">
        <v>2</v>
      </c>
      <c r="Q48" s="47">
        <v>3</v>
      </c>
      <c r="R48" s="45">
        <v>3</v>
      </c>
      <c r="S48" s="35">
        <f t="shared" si="8"/>
        <v>3</v>
      </c>
      <c r="U48" s="108">
        <v>2</v>
      </c>
      <c r="V48" s="109">
        <v>3</v>
      </c>
      <c r="W48" s="110">
        <v>3</v>
      </c>
      <c r="X48" s="110">
        <v>3</v>
      </c>
      <c r="Y48" s="111">
        <v>3</v>
      </c>
      <c r="Z48" s="112">
        <f t="shared" si="9"/>
        <v>2.75</v>
      </c>
      <c r="AB48" s="108">
        <v>3</v>
      </c>
      <c r="AC48" s="110">
        <v>3</v>
      </c>
      <c r="AD48" s="110">
        <v>3</v>
      </c>
      <c r="AE48" s="113">
        <f t="shared" si="10"/>
        <v>3</v>
      </c>
      <c r="AG48" s="42">
        <f t="shared" si="11"/>
        <v>2.9166666666666665</v>
      </c>
    </row>
    <row r="49" spans="8:33" x14ac:dyDescent="0.2">
      <c r="H49"/>
      <c r="I49"/>
      <c r="J49"/>
      <c r="K49"/>
      <c r="L49"/>
      <c r="V49" s="114"/>
      <c r="AG49" s="114"/>
    </row>
    <row r="50" spans="8:33" x14ac:dyDescent="0.2">
      <c r="H50"/>
      <c r="I50"/>
      <c r="J50"/>
      <c r="K50"/>
      <c r="L50"/>
    </row>
    <row r="51" spans="8:33" x14ac:dyDescent="0.2">
      <c r="H51"/>
      <c r="I51"/>
      <c r="J51"/>
      <c r="K51"/>
      <c r="L51"/>
    </row>
    <row r="52" spans="8:33" x14ac:dyDescent="0.2">
      <c r="H52"/>
      <c r="I52"/>
      <c r="J52"/>
      <c r="K52"/>
      <c r="L52"/>
    </row>
    <row r="53" spans="8:33" x14ac:dyDescent="0.2">
      <c r="H53"/>
      <c r="I53"/>
      <c r="J53"/>
      <c r="K53"/>
      <c r="L53"/>
    </row>
    <row r="54" spans="8:33" x14ac:dyDescent="0.2">
      <c r="H54"/>
      <c r="I54"/>
      <c r="J54"/>
      <c r="K54"/>
      <c r="L54"/>
    </row>
    <row r="55" spans="8:33" x14ac:dyDescent="0.2">
      <c r="H55"/>
      <c r="I55"/>
      <c r="J55"/>
      <c r="K55"/>
      <c r="L55"/>
    </row>
    <row r="56" spans="8:33" x14ac:dyDescent="0.2">
      <c r="H56"/>
      <c r="I56"/>
      <c r="J56"/>
      <c r="K56"/>
      <c r="L56"/>
    </row>
    <row r="57" spans="8:33" x14ac:dyDescent="0.2">
      <c r="H57"/>
      <c r="I57"/>
      <c r="J57"/>
      <c r="K57"/>
      <c r="L57"/>
    </row>
    <row r="58" spans="8:33" x14ac:dyDescent="0.2">
      <c r="H58"/>
      <c r="I58"/>
      <c r="J58"/>
      <c r="K58"/>
      <c r="L58"/>
    </row>
    <row r="59" spans="8:33" x14ac:dyDescent="0.2">
      <c r="H59"/>
      <c r="I59"/>
      <c r="J59"/>
      <c r="K59"/>
      <c r="L59"/>
    </row>
    <row r="60" spans="8:33" x14ac:dyDescent="0.2">
      <c r="H60"/>
      <c r="I60"/>
      <c r="J60"/>
      <c r="K60"/>
      <c r="L60"/>
    </row>
    <row r="61" spans="8:33" x14ac:dyDescent="0.2">
      <c r="H61"/>
      <c r="I61"/>
      <c r="J61"/>
      <c r="K61"/>
      <c r="L61"/>
    </row>
    <row r="62" spans="8:33" x14ac:dyDescent="0.2">
      <c r="H62"/>
      <c r="I62"/>
      <c r="J62"/>
      <c r="K62"/>
      <c r="L62"/>
    </row>
    <row r="63" spans="8:33" x14ac:dyDescent="0.2">
      <c r="H63"/>
      <c r="I63"/>
      <c r="J63"/>
      <c r="K63"/>
      <c r="L63"/>
    </row>
    <row r="64" spans="8:33" x14ac:dyDescent="0.2">
      <c r="H64"/>
      <c r="I64"/>
      <c r="J64"/>
      <c r="K64"/>
      <c r="L64"/>
    </row>
    <row r="65" spans="8:12" x14ac:dyDescent="0.2">
      <c r="H65"/>
      <c r="I65"/>
      <c r="J65"/>
      <c r="K65"/>
      <c r="L65"/>
    </row>
    <row r="66" spans="8:12" x14ac:dyDescent="0.2">
      <c r="H66"/>
      <c r="I66"/>
      <c r="J66"/>
      <c r="K66"/>
      <c r="L66"/>
    </row>
    <row r="67" spans="8:12" x14ac:dyDescent="0.2">
      <c r="H67"/>
      <c r="I67"/>
      <c r="J67"/>
      <c r="K67"/>
      <c r="L67"/>
    </row>
    <row r="68" spans="8:12" x14ac:dyDescent="0.2">
      <c r="H68"/>
      <c r="I68"/>
      <c r="J68"/>
      <c r="K68"/>
      <c r="L68"/>
    </row>
    <row r="69" spans="8:12" x14ac:dyDescent="0.2">
      <c r="H69"/>
      <c r="I69"/>
      <c r="J69"/>
      <c r="K69"/>
      <c r="L69"/>
    </row>
    <row r="70" spans="8:12" x14ac:dyDescent="0.2">
      <c r="H70"/>
      <c r="I70"/>
      <c r="J70"/>
      <c r="K70"/>
      <c r="L70"/>
    </row>
    <row r="71" spans="8:12" x14ac:dyDescent="0.2">
      <c r="H71"/>
      <c r="I71"/>
      <c r="J71"/>
      <c r="K71"/>
      <c r="L71"/>
    </row>
    <row r="72" spans="8:12" x14ac:dyDescent="0.2">
      <c r="H72"/>
      <c r="I72"/>
      <c r="J72"/>
      <c r="K72"/>
      <c r="L72"/>
    </row>
    <row r="73" spans="8:12" x14ac:dyDescent="0.2">
      <c r="H73"/>
      <c r="I73"/>
      <c r="J73"/>
      <c r="K73"/>
      <c r="L73"/>
    </row>
  </sheetData>
  <mergeCells count="7">
    <mergeCell ref="AG3:AG4"/>
    <mergeCell ref="A19:B19"/>
    <mergeCell ref="A25:B25"/>
    <mergeCell ref="D3:H3"/>
    <mergeCell ref="J3:S3"/>
    <mergeCell ref="U3:Z3"/>
    <mergeCell ref="AB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Frontespizio</vt:lpstr>
      <vt:lpstr>PROFILO di funzionamento STAMPA</vt:lpstr>
      <vt:lpstr>PRIMARIA_GDIC_GrigliaOsservaz.</vt:lpstr>
      <vt:lpstr>PRIMARIA_GDIC_Grafici</vt:lpstr>
      <vt:lpstr>Fonte</vt:lpstr>
      <vt:lpstr>'PROFILO di funzionamento STAMPA'!Area_stampa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Mario Rossi</cp:lastModifiedBy>
  <cp:lastPrinted>2020-03-16T09:45:49Z</cp:lastPrinted>
  <dcterms:created xsi:type="dcterms:W3CDTF">2019-07-14T06:38:04Z</dcterms:created>
  <dcterms:modified xsi:type="dcterms:W3CDTF">2020-11-30T14:54:18Z</dcterms:modified>
</cp:coreProperties>
</file>