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scriptorium_1/SCRIPTORIUM_1_Lavori/SPA_GIDC/Allegato/"/>
    </mc:Choice>
  </mc:AlternateContent>
  <xr:revisionPtr revIDLastSave="0" documentId="13_ncr:1_{1448605F-7A07-4448-9DCB-5771701B4C06}" xr6:coauthVersionLast="45" xr6:coauthVersionMax="45" xr10:uidLastSave="{00000000-0000-0000-0000-000000000000}"/>
  <bookViews>
    <workbookView xWindow="0" yWindow="460" windowWidth="28600" windowHeight="15780" tabRatio="597" xr2:uid="{00000000-000D-0000-FFFF-FFFF00000000}"/>
  </bookViews>
  <sheets>
    <sheet name="Frontespizio" sheetId="7" r:id="rId1"/>
    <sheet name="PROFILO di funzionamento STAMPA" sheetId="4" r:id="rId2"/>
    <sheet name="SEC_PrimoGrado_GIDC_GrigliaOss." sheetId="3" r:id="rId3"/>
    <sheet name="SEC_PrimoGrado_GIDC_Grafici" sheetId="10" r:id="rId4"/>
    <sheet name="Fonte" sheetId="6" state="hidden" r:id="rId5"/>
  </sheets>
  <definedNames>
    <definedName name="_xlnm.Print_Area" localSheetId="1">'PROFILO di funzionamento STAMPA'!$A$1:$O$40</definedName>
    <definedName name="OLE_LINK1" localSheetId="4">Fonte!$C$25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4" l="1"/>
  <c r="H3" i="4"/>
  <c r="G3" i="4"/>
  <c r="F3" i="4"/>
  <c r="E3" i="4"/>
  <c r="D3" i="4"/>
  <c r="C3" i="4"/>
  <c r="C1" i="4"/>
  <c r="C2" i="4"/>
  <c r="C4" i="4"/>
  <c r="C5" i="4"/>
  <c r="B36" i="4" l="1"/>
  <c r="B35" i="4"/>
  <c r="E30" i="10" l="1"/>
  <c r="P37" i="3"/>
  <c r="Q37" i="3" s="1"/>
  <c r="L46" i="3"/>
  <c r="K46" i="3"/>
  <c r="J46" i="3"/>
  <c r="I46" i="3"/>
  <c r="L45" i="3"/>
  <c r="K45" i="3"/>
  <c r="J45" i="3"/>
  <c r="I45" i="3"/>
  <c r="L44" i="3"/>
  <c r="K44" i="3"/>
  <c r="J44" i="3"/>
  <c r="I44" i="3"/>
  <c r="L43" i="3"/>
  <c r="K43" i="3"/>
  <c r="J43" i="3"/>
  <c r="I43" i="3"/>
  <c r="L42" i="3"/>
  <c r="K42" i="3"/>
  <c r="J42" i="3"/>
  <c r="I42" i="3"/>
  <c r="L41" i="3"/>
  <c r="K41" i="3"/>
  <c r="J41" i="3"/>
  <c r="I41" i="3"/>
  <c r="L40" i="3"/>
  <c r="K40" i="3"/>
  <c r="J40" i="3"/>
  <c r="I40" i="3"/>
  <c r="L39" i="3"/>
  <c r="K39" i="3"/>
  <c r="J39" i="3"/>
  <c r="I39" i="3"/>
  <c r="L37" i="3"/>
  <c r="K37" i="3"/>
  <c r="J37" i="3"/>
  <c r="I37" i="3"/>
  <c r="L36" i="3"/>
  <c r="K36" i="3"/>
  <c r="J36" i="3"/>
  <c r="I36" i="3"/>
  <c r="L38" i="3"/>
  <c r="K38" i="3"/>
  <c r="J38" i="3"/>
  <c r="I38" i="3"/>
  <c r="L34" i="3"/>
  <c r="K34" i="3"/>
  <c r="J34" i="3"/>
  <c r="I34" i="3"/>
  <c r="L33" i="3"/>
  <c r="K33" i="3"/>
  <c r="J33" i="3"/>
  <c r="I33" i="3"/>
  <c r="L32" i="3"/>
  <c r="K32" i="3"/>
  <c r="J32" i="3"/>
  <c r="I32" i="3"/>
  <c r="L31" i="3"/>
  <c r="K31" i="3"/>
  <c r="J31" i="3"/>
  <c r="I31" i="3"/>
  <c r="L30" i="3"/>
  <c r="K30" i="3"/>
  <c r="J30" i="3"/>
  <c r="I30" i="3"/>
  <c r="L28" i="3"/>
  <c r="K28" i="3"/>
  <c r="J28" i="3"/>
  <c r="I28" i="3"/>
  <c r="L29" i="3"/>
  <c r="K29" i="3"/>
  <c r="J29" i="3"/>
  <c r="I29" i="3"/>
  <c r="L26" i="3"/>
  <c r="K26" i="3"/>
  <c r="J26" i="3"/>
  <c r="I26" i="3"/>
  <c r="L25" i="3"/>
  <c r="K25" i="3"/>
  <c r="J25" i="3"/>
  <c r="I25" i="3"/>
  <c r="L24" i="3"/>
  <c r="K24" i="3"/>
  <c r="J24" i="3"/>
  <c r="I24" i="3"/>
  <c r="L23" i="3"/>
  <c r="K23" i="3"/>
  <c r="J23" i="3"/>
  <c r="I23" i="3"/>
  <c r="L22" i="3"/>
  <c r="K22" i="3"/>
  <c r="J22" i="3"/>
  <c r="I22" i="3"/>
  <c r="L21" i="3"/>
  <c r="K21" i="3"/>
  <c r="J21" i="3"/>
  <c r="I21" i="3"/>
  <c r="L20" i="3"/>
  <c r="K20" i="3"/>
  <c r="J20" i="3"/>
  <c r="I20" i="3"/>
  <c r="L18" i="3"/>
  <c r="K18" i="3"/>
  <c r="J18" i="3"/>
  <c r="I18" i="3"/>
  <c r="L19" i="3"/>
  <c r="K19" i="3"/>
  <c r="J19" i="3"/>
  <c r="I19" i="3"/>
  <c r="L16" i="3"/>
  <c r="K16" i="3"/>
  <c r="J16" i="3"/>
  <c r="I16" i="3"/>
  <c r="L15" i="3"/>
  <c r="K15" i="3"/>
  <c r="J15" i="3"/>
  <c r="I15" i="3"/>
  <c r="L14" i="3"/>
  <c r="K14" i="3"/>
  <c r="J14" i="3"/>
  <c r="I14" i="3"/>
  <c r="L12" i="3"/>
  <c r="K12" i="3"/>
  <c r="J12" i="3"/>
  <c r="I12" i="3"/>
  <c r="L11" i="3"/>
  <c r="K11" i="3"/>
  <c r="J11" i="3"/>
  <c r="I11" i="3"/>
  <c r="L13" i="3"/>
  <c r="K13" i="3"/>
  <c r="J13" i="3"/>
  <c r="P12" i="3"/>
  <c r="Q12" i="3" s="1"/>
  <c r="O37" i="3" l="1"/>
  <c r="O12" i="3"/>
  <c r="P46" i="3"/>
  <c r="P45" i="3"/>
  <c r="P44" i="3"/>
  <c r="P43" i="3"/>
  <c r="P42" i="3"/>
  <c r="P41" i="3"/>
  <c r="P40" i="3"/>
  <c r="P39" i="3"/>
  <c r="P38" i="3"/>
  <c r="P36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1" i="3"/>
  <c r="P13" i="3"/>
  <c r="M46" i="3"/>
  <c r="M45" i="3"/>
  <c r="M44" i="3"/>
  <c r="M43" i="3"/>
  <c r="M42" i="3"/>
  <c r="M41" i="3"/>
  <c r="M40" i="3"/>
  <c r="M39" i="3"/>
  <c r="M38" i="3"/>
  <c r="M36" i="3"/>
  <c r="M34" i="3"/>
  <c r="M33" i="3"/>
  <c r="M32" i="3"/>
  <c r="M31" i="3"/>
  <c r="M30" i="3"/>
  <c r="M29" i="3"/>
  <c r="M28" i="3"/>
  <c r="M26" i="3"/>
  <c r="M25" i="3"/>
  <c r="M24" i="3"/>
  <c r="M23" i="3"/>
  <c r="M22" i="3"/>
  <c r="M21" i="3"/>
  <c r="M20" i="3"/>
  <c r="M19" i="3"/>
  <c r="M18" i="3"/>
  <c r="M16" i="3"/>
  <c r="M15" i="3"/>
  <c r="M14" i="3"/>
  <c r="M13" i="3"/>
  <c r="M11" i="3"/>
  <c r="N35" i="3" l="1"/>
  <c r="N10" i="3"/>
  <c r="N27" i="3"/>
  <c r="N17" i="3"/>
  <c r="Q36" i="3" l="1"/>
  <c r="Q34" i="3"/>
  <c r="Q26" i="3"/>
  <c r="Q18" i="3"/>
  <c r="Q46" i="3"/>
  <c r="Q45" i="3"/>
  <c r="Q44" i="3"/>
  <c r="Q43" i="3"/>
  <c r="Q42" i="3"/>
  <c r="Q41" i="3"/>
  <c r="Q40" i="3"/>
  <c r="Q39" i="3"/>
  <c r="Q38" i="3"/>
  <c r="Q33" i="3"/>
  <c r="Q32" i="3"/>
  <c r="Q31" i="3"/>
  <c r="Q30" i="3"/>
  <c r="Q29" i="3"/>
  <c r="Q28" i="3"/>
  <c r="Q25" i="3"/>
  <c r="Q24" i="3"/>
  <c r="Q23" i="3"/>
  <c r="Q22" i="3"/>
  <c r="Q21" i="3"/>
  <c r="Q20" i="3"/>
  <c r="Q19" i="3"/>
  <c r="Q16" i="3"/>
  <c r="Q15" i="3"/>
  <c r="Q14" i="3"/>
  <c r="Q13" i="3"/>
  <c r="Q11" i="3"/>
  <c r="AF46" i="6" l="1"/>
  <c r="AA46" i="6"/>
  <c r="T46" i="6"/>
  <c r="AA45" i="6"/>
  <c r="T45" i="6"/>
  <c r="AA44" i="6"/>
  <c r="T44" i="6"/>
  <c r="AA43" i="6"/>
  <c r="T43" i="6"/>
  <c r="AA42" i="6"/>
  <c r="T42" i="6"/>
  <c r="AH42" i="6" s="1"/>
  <c r="AA41" i="6"/>
  <c r="T41" i="6"/>
  <c r="AA40" i="6"/>
  <c r="T40" i="6"/>
  <c r="AH40" i="6" s="1"/>
  <c r="AA39" i="6"/>
  <c r="T39" i="6"/>
  <c r="AA38" i="6"/>
  <c r="T38" i="6"/>
  <c r="AA37" i="6"/>
  <c r="T37" i="6"/>
  <c r="AA36" i="6"/>
  <c r="T36" i="6"/>
  <c r="AA34" i="6"/>
  <c r="T34" i="6"/>
  <c r="AH34" i="6" s="1"/>
  <c r="AA33" i="6"/>
  <c r="T33" i="6"/>
  <c r="AH33" i="6" s="1"/>
  <c r="AA32" i="6"/>
  <c r="T32" i="6"/>
  <c r="AA31" i="6"/>
  <c r="T31" i="6"/>
  <c r="AA30" i="6"/>
  <c r="T30" i="6"/>
  <c r="AA29" i="6"/>
  <c r="T29" i="6"/>
  <c r="AA28" i="6"/>
  <c r="T28" i="6"/>
  <c r="AH28" i="6" s="1"/>
  <c r="AA27" i="6"/>
  <c r="T27" i="6"/>
  <c r="AH27" i="6" s="1"/>
  <c r="AA26" i="6"/>
  <c r="T26" i="6"/>
  <c r="AA25" i="6"/>
  <c r="T25" i="6"/>
  <c r="AH25" i="6" s="1"/>
  <c r="AA24" i="6"/>
  <c r="T24" i="6"/>
  <c r="AH24" i="6" s="1"/>
  <c r="AA23" i="6"/>
  <c r="T23" i="6"/>
  <c r="AH23" i="6" s="1"/>
  <c r="AA22" i="6"/>
  <c r="T22" i="6"/>
  <c r="AA20" i="6"/>
  <c r="T20" i="6"/>
  <c r="AH20" i="6" s="1"/>
  <c r="AA19" i="6"/>
  <c r="T19" i="6"/>
  <c r="AA18" i="6"/>
  <c r="T18" i="6"/>
  <c r="AH18" i="6" s="1"/>
  <c r="AA17" i="6"/>
  <c r="T17" i="6"/>
  <c r="AA16" i="6"/>
  <c r="T16" i="6"/>
  <c r="AH16" i="6" s="1"/>
  <c r="AA15" i="6"/>
  <c r="T15" i="6"/>
  <c r="AH15" i="6" s="1"/>
  <c r="AA14" i="6"/>
  <c r="T14" i="6"/>
  <c r="AH14" i="6" s="1"/>
  <c r="AA13" i="6"/>
  <c r="T13" i="6"/>
  <c r="AA12" i="6"/>
  <c r="T12" i="6"/>
  <c r="AA10" i="6"/>
  <c r="T10" i="6"/>
  <c r="AH10" i="6" s="1"/>
  <c r="AA9" i="6"/>
  <c r="T9" i="6"/>
  <c r="AH9" i="6" s="1"/>
  <c r="AA8" i="6"/>
  <c r="T8" i="6"/>
  <c r="AA7" i="6"/>
  <c r="T7" i="6"/>
  <c r="AH7" i="6" s="1"/>
  <c r="AA6" i="6"/>
  <c r="T6" i="6"/>
  <c r="AA5" i="6"/>
  <c r="T5" i="6"/>
  <c r="AH5" i="6" s="1"/>
  <c r="I13" i="3"/>
  <c r="C9" i="3"/>
  <c r="B9" i="3"/>
  <c r="A9" i="3"/>
  <c r="AH38" i="6" l="1"/>
  <c r="AH44" i="6"/>
  <c r="AH46" i="6"/>
  <c r="AH13" i="6"/>
  <c r="AH37" i="6"/>
  <c r="AH17" i="6"/>
  <c r="AH29" i="6"/>
  <c r="AH41" i="6"/>
  <c r="AH8" i="6"/>
  <c r="AH6" i="6"/>
  <c r="AH22" i="6"/>
  <c r="AH45" i="6"/>
  <c r="AH32" i="6"/>
  <c r="AH31" i="6"/>
  <c r="AH39" i="6"/>
  <c r="AH12" i="6"/>
  <c r="AH19" i="6"/>
  <c r="AH36" i="6"/>
  <c r="AH43" i="6"/>
  <c r="O32" i="3"/>
  <c r="O36" i="3"/>
  <c r="O41" i="3"/>
  <c r="O16" i="3"/>
  <c r="O43" i="3"/>
  <c r="O46" i="3"/>
  <c r="O14" i="3"/>
  <c r="O20" i="3"/>
  <c r="O21" i="3"/>
  <c r="O25" i="3"/>
  <c r="O28" i="3"/>
  <c r="O31" i="3"/>
  <c r="O40" i="3"/>
  <c r="O15" i="3"/>
  <c r="O26" i="3"/>
  <c r="O29" i="3"/>
  <c r="O44" i="3"/>
  <c r="O11" i="3"/>
  <c r="O13" i="3"/>
  <c r="O18" i="3"/>
  <c r="O19" i="3"/>
  <c r="O22" i="3"/>
  <c r="O23" i="3"/>
  <c r="O30" i="3"/>
  <c r="O33" i="3"/>
  <c r="O38" i="3"/>
  <c r="O42" i="3"/>
  <c r="O45" i="3"/>
  <c r="O34" i="3"/>
  <c r="O39" i="3"/>
  <c r="O24" i="3"/>
  <c r="O10" i="3" l="1"/>
  <c r="E4" i="10" s="1"/>
  <c r="O35" i="3"/>
  <c r="E7" i="10" s="1"/>
  <c r="O27" i="3"/>
  <c r="E6" i="10" s="1"/>
  <c r="F6" i="10" s="1"/>
  <c r="O17" i="3"/>
  <c r="E5" i="10" s="1"/>
  <c r="F5" i="10" s="1"/>
  <c r="E28" i="10" l="1"/>
  <c r="F8" i="10"/>
  <c r="F7" i="10"/>
  <c r="E8" i="10"/>
  <c r="F4" i="10"/>
</calcChain>
</file>

<file path=xl/sharedStrings.xml><?xml version="1.0" encoding="utf-8"?>
<sst xmlns="http://schemas.openxmlformats.org/spreadsheetml/2006/main" count="320" uniqueCount="217">
  <si>
    <t>N°</t>
  </si>
  <si>
    <t>Riferimenti ICF</t>
  </si>
  <si>
    <t>Descrittori</t>
  </si>
  <si>
    <t>Quantificatori</t>
  </si>
  <si>
    <t>Perde/acquista peso in modo evidente</t>
  </si>
  <si>
    <t>Si sforza di far risalire il cibo dalla stomaco e lo trattiene in bocca (ruminazione)</t>
  </si>
  <si>
    <t>contenuto del pensiero b1602</t>
  </si>
  <si>
    <t>Ha difficoltà di interazione con i pari in contesto di gioco libero</t>
  </si>
  <si>
    <t>funzioni dell'energia e delle pulsioni b130</t>
  </si>
  <si>
    <t>funzioni di mantenimento del peso b530</t>
  </si>
  <si>
    <t>PESO DI VALORE</t>
  </si>
  <si>
    <t xml:space="preserve">valore </t>
  </si>
  <si>
    <t xml:space="preserve">VALORE </t>
  </si>
  <si>
    <t>funzioni emozionali b152</t>
  </si>
  <si>
    <t>Alterna momenti di bassa-eccessiva autostima</t>
  </si>
  <si>
    <t>Procede in modo disorganizzato e inconcludente</t>
  </si>
  <si>
    <t>Manifesta paure non adeguate all’età per intensità e frequenza</t>
  </si>
  <si>
    <t>Area 3 - BISOGNI PRIMARI</t>
  </si>
  <si>
    <t>Effettua una eccessiva selezione di cibi</t>
  </si>
  <si>
    <t>Rifiuta il cibo</t>
  </si>
  <si>
    <t>Mangia in modo incontrollato e vorace</t>
  </si>
  <si>
    <t>Fatica a deglutire</t>
  </si>
  <si>
    <t>mangiare appropriatamente d5501</t>
  </si>
  <si>
    <t>bilancio idrico b5450</t>
  </si>
  <si>
    <t>Assume molta acqua in sostituzione del cibo</t>
  </si>
  <si>
    <t>funzioni del sonno b134</t>
  </si>
  <si>
    <t xml:space="preserve">Appare assonnato e affaticato </t>
  </si>
  <si>
    <t>Ha difficoltà di separazione dalle figure di riferimento</t>
  </si>
  <si>
    <t>Ha manifestazioni di disagio in situazioni nuove</t>
  </si>
  <si>
    <t>Manifesta rifiuto o incapacità di parlare in determinate situazioni sociali</t>
  </si>
  <si>
    <t xml:space="preserve">segnali sociali nelle relazioni d7104 </t>
  </si>
  <si>
    <t>Presenta inespressività del volto</t>
  </si>
  <si>
    <t>funzioni psicomotorie b147</t>
  </si>
  <si>
    <t>Presenta movimenti stereotipati, afinalistici, non controllati (tic motori, vocali)</t>
  </si>
  <si>
    <t>Presenta un linguaggio poco fluente e difficoltoso a causa di arresti nell’eloquio, ripetizioni e/o prolungamenti involontari di un suono (balbuzie)</t>
  </si>
  <si>
    <t>Osservazioni</t>
  </si>
  <si>
    <t>Esprime lamentele fisiche (forme di somatizzazione, quali mal di pancia, mal di testa, vomito ...) prima di varcare la soglia della classe, talvolta a casa già prima di andare a scuola</t>
  </si>
  <si>
    <t>Presenta scarso contatto oculare</t>
  </si>
  <si>
    <t xml:space="preserve">Pesatura </t>
  </si>
  <si>
    <t>Pesatura gruppo scuola</t>
  </si>
  <si>
    <t>Pesatura gruppo clinici</t>
  </si>
  <si>
    <t>MEDIA TOTALE</t>
  </si>
  <si>
    <t>AREA 1                                                     SFERA AFFETTIVA E DELL'UMORE</t>
  </si>
  <si>
    <t>Quasi mai     0 nessun problema</t>
  </si>
  <si>
    <t>Qualche volta 1 problema lieve</t>
  </si>
  <si>
    <t>Di solito 2 problema medio</t>
  </si>
  <si>
    <t>Spesso 3 problema grave</t>
  </si>
  <si>
    <t>Quasi sempre 4 problema completo</t>
  </si>
  <si>
    <t>Piera</t>
  </si>
  <si>
    <t>Ilaria</t>
  </si>
  <si>
    <t>MariaRita</t>
  </si>
  <si>
    <t>Marghe</t>
  </si>
  <si>
    <t>Laura</t>
  </si>
  <si>
    <t>Claudia</t>
  </si>
  <si>
    <t>Monica</t>
  </si>
  <si>
    <t>Misa</t>
  </si>
  <si>
    <t>Anna</t>
  </si>
  <si>
    <t xml:space="preserve"> Media pesatura</t>
  </si>
  <si>
    <t>Mario CHIARELLO</t>
  </si>
  <si>
    <t>Antonella CARETTA</t>
  </si>
  <si>
    <t>Vincenzo TRABONA</t>
  </si>
  <si>
    <t>Luca SAGGIORO</t>
  </si>
  <si>
    <t>Media pesature</t>
  </si>
  <si>
    <t>Dott.ssa Fabrello Elisa</t>
  </si>
  <si>
    <t>Dott. Andrea Gonella</t>
  </si>
  <si>
    <t>Dott.ssa Beatrice Ferrazzi</t>
  </si>
  <si>
    <t>Presenta scarsa modulazione emotiva (sorride poco, appare tendenzialmente triste, presenta instabilità affettiva e/o emotiva come euforia, eccitamento, irritabilità, irrequietezza, loquacità, inquietudine, esplosioni di rabbia sproporzionate alle cause ...)</t>
  </si>
  <si>
    <t xml:space="preserve"> funzioni emozionali b152</t>
  </si>
  <si>
    <t>Mostra comportamenti disinibiti e socialmente inappropriati (modo di vestire, atteggiamento ...)</t>
  </si>
  <si>
    <t>gestire il prorio tempo e le proprie attività d2304</t>
  </si>
  <si>
    <t>funzioni dell'attenzione b140</t>
  </si>
  <si>
    <t>Appare disattento e distratto</t>
  </si>
  <si>
    <t xml:space="preserve">controllo gli impulsi b1304                </t>
  </si>
  <si>
    <t>Mostra forme di autolesionismo (togliersi i capelli, mordersi, tagliarsi ...)</t>
  </si>
  <si>
    <t xml:space="preserve">contenuto del pensiero b1602 </t>
  </si>
  <si>
    <t>Manifesta paura intensa associata a sintomi somatici o motori che si sviluppano improvvisamente e rapidamente</t>
  </si>
  <si>
    <t>funzioni del temperamento e della personalità b126</t>
  </si>
  <si>
    <t>Appare irrequieto e irritabile</t>
  </si>
  <si>
    <t>Mostra una certa resistenza ad andare a scuola o a rimanerci</t>
  </si>
  <si>
    <t>Fatica a relazionarsi con i compagni e/o con gli adulti</t>
  </si>
  <si>
    <t xml:space="preserve">giudizio b1645 </t>
  </si>
  <si>
    <t>contenuto del pensiero b1602  giudizio b1645</t>
  </si>
  <si>
    <t>funzioni percettive b156</t>
  </si>
  <si>
    <t>Parla con persone immaginarie</t>
  </si>
  <si>
    <t>funzioni dell'esperienza del sé e del tempo  b180</t>
  </si>
  <si>
    <t xml:space="preserve">Ha difficoltà a esprimere le sue esperienze e/o i suoi stati emotivi </t>
  </si>
  <si>
    <t>altre percezioni sensoriali intenzionali d120</t>
  </si>
  <si>
    <t>Manifesta episodi di vomito</t>
  </si>
  <si>
    <t xml:space="preserve">ruminare b5107  </t>
  </si>
  <si>
    <t xml:space="preserve">appetito b1302 </t>
  </si>
  <si>
    <t>Manifesta inappetenza</t>
  </si>
  <si>
    <t xml:space="preserve">deglutizione b5105 </t>
  </si>
  <si>
    <t xml:space="preserve">mangiare d550 </t>
  </si>
  <si>
    <t>Tende a sminuzzare il cibo in pezzi piccolissimi prima di mangiare e/o mangia lentamente</t>
  </si>
  <si>
    <t xml:space="preserve">eseguire la routine quotidiana d230 </t>
  </si>
  <si>
    <t>Usa frequentemente il bagno, specie dopo i pasti</t>
  </si>
  <si>
    <t xml:space="preserve">controllo degli impulsi b1304 </t>
  </si>
  <si>
    <t>Manifesta episodi di autolesionismo, come tagliarsi (spesso sulle braccia, sulle cosce ...)</t>
  </si>
  <si>
    <t>Mette in atto forme di regressione (piange di frequente e/o in modo inconsolabile, rilascia flatulenze meleodoranti ...)</t>
  </si>
  <si>
    <t xml:space="preserve">Non partecipa alle attività proposte dai compagni </t>
  </si>
  <si>
    <t xml:space="preserve">funzioni e attitudini intrapersonali b125 </t>
  </si>
  <si>
    <t xml:space="preserve">gestire i cambiamenti della routine quotidiana d2304 </t>
  </si>
  <si>
    <t xml:space="preserve">espressione del linguaggio gestuale b16713 </t>
  </si>
  <si>
    <t>Tende a ingerire sostanze varie non commestibili (capelli, insetti, colla ...)</t>
  </si>
  <si>
    <t xml:space="preserve">parlare d330  </t>
  </si>
  <si>
    <t>SCUOLA SECONDARIA PRIMO GRADO</t>
  </si>
  <si>
    <t>Margherita Parolin</t>
  </si>
  <si>
    <t>Media Pesature</t>
  </si>
  <si>
    <t>funzioni emozionali b152  gestire la tensione e altre richieste di tipo psicologico d240                                                          funzioni dell'energia e delle pulsioni b130</t>
  </si>
  <si>
    <t>funzioni psicosociali globali b122                                                            relazionarsi alle persone o alle situazioni d2502</t>
  </si>
  <si>
    <t>AREA 2                                                       ANSIA E FOBIE</t>
  </si>
  <si>
    <t>apertura all'esperienza b1264  eseguire la routine quotidiana d230</t>
  </si>
  <si>
    <t>funzioni psicosociali globali b122                                                                        relazionarsi alle persone o alle situazioni d2502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</si>
  <si>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Calibri"/>
        <family val="2"/>
        <scheme val="minor"/>
      </rPr>
      <t xml:space="preserve">Esprime paura di essere giudicato dai compagni e/o dagli adulti </t>
    </r>
  </si>
  <si>
    <t>AREA 3                                                        BISOGNI PRIMARI</t>
  </si>
  <si>
    <t>funzioni del temperamento e della personalità b126                       altre percezioni sensoriali intenzionali d120</t>
  </si>
  <si>
    <t>AREA 4                                                                  SFERA EMOZIONALE
(PAURE, FOBIE, TIC…)</t>
  </si>
  <si>
    <t>funzioni psicosociali globali b122                                                      entrare in relazione con estranei d730</t>
  </si>
  <si>
    <t xml:space="preserve">funzioni delle regolazione delle emozioni b1521  controllo sfinterico  b5253 continenza d530 </t>
  </si>
  <si>
    <t xml:space="preserve">funzioni psicosociali globali b122                                                            entrare in relazione con estranei d730 </t>
  </si>
  <si>
    <t xml:space="preserve">funzioni psicosociali globali b122                                                                   entrare in relazione con estranei d730 </t>
  </si>
  <si>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 xml:space="preserve">Esprime paura di essere giudicato dai compagni e/o dagli adulti </t>
    </r>
  </si>
  <si>
    <t>Istituto scolastico di appartenenza</t>
  </si>
  <si>
    <t>Codice Alunno</t>
  </si>
  <si>
    <t>Docente/i</t>
  </si>
  <si>
    <t>Data</t>
  </si>
  <si>
    <t>Qualificatori</t>
  </si>
  <si>
    <t>num. scelte</t>
  </si>
  <si>
    <t>controllo</t>
  </si>
  <si>
    <t>Area 1 - AFFETTIVITÀ - UMORE</t>
  </si>
  <si>
    <t>Area 2 - ANSIA - FOBIE</t>
  </si>
  <si>
    <t>Area 4 - EMOZIONI</t>
  </si>
  <si>
    <t>ANSIA - FOBIE</t>
  </si>
  <si>
    <t>EMOZIONI</t>
  </si>
  <si>
    <r>
      <t xml:space="preserve">Riferimenti </t>
    </r>
    <r>
      <rPr>
        <b/>
        <sz val="26"/>
        <color theme="1"/>
        <rFont val="Calibri"/>
        <family val="2"/>
        <scheme val="minor"/>
      </rPr>
      <t>ICF</t>
    </r>
  </si>
  <si>
    <r>
      <t xml:space="preserve">Gestire il prorio tempo e le proprie attività </t>
    </r>
    <r>
      <rPr>
        <b/>
        <sz val="12"/>
        <color theme="1"/>
        <rFont val="Calibri"/>
        <family val="2"/>
        <scheme val="minor"/>
      </rPr>
      <t>d2304</t>
    </r>
  </si>
  <si>
    <r>
      <t xml:space="preserve">Funzioni dell'attenzione </t>
    </r>
    <r>
      <rPr>
        <b/>
        <sz val="12"/>
        <color theme="1"/>
        <rFont val="Calibri"/>
        <family val="2"/>
        <scheme val="minor"/>
      </rPr>
      <t>b140</t>
    </r>
  </si>
  <si>
    <r>
      <t xml:space="preserve">Funzioni emozionali </t>
    </r>
    <r>
      <rPr>
        <b/>
        <sz val="12"/>
        <color theme="1"/>
        <rFont val="Calibri"/>
        <family val="2"/>
        <scheme val="minor"/>
      </rPr>
      <t>b152</t>
    </r>
  </si>
  <si>
    <r>
      <t xml:space="preserve">Contenuto del pensiero </t>
    </r>
    <r>
      <rPr>
        <b/>
        <sz val="12"/>
        <color theme="1"/>
        <rFont val="Calibri"/>
        <family val="2"/>
        <scheme val="minor"/>
      </rPr>
      <t>b1602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</si>
  <si>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Funzioni del temperamento e della personalità </t>
    </r>
    <r>
      <rPr>
        <b/>
        <sz val="12"/>
        <color theme="1"/>
        <rFont val="Calibri"/>
        <family val="2"/>
        <scheme val="minor"/>
      </rPr>
      <t>b126</t>
    </r>
  </si>
  <si>
    <r>
      <t xml:space="preserve">Apertura all'esperienza </t>
    </r>
    <r>
      <rPr>
        <b/>
        <sz val="12"/>
        <color theme="1"/>
        <rFont val="Calibri"/>
        <family val="2"/>
        <scheme val="minor"/>
      </rPr>
      <t>b1264</t>
    </r>
    <r>
      <rPr>
        <sz val="12"/>
        <color rgb="FF0000FF"/>
        <rFont val="Calibri"/>
        <family val="2"/>
        <scheme val="minor"/>
      </rPr>
      <t xml:space="preserve">
Eseguire la routine quotidiana </t>
    </r>
    <r>
      <rPr>
        <b/>
        <sz val="12"/>
        <color theme="1"/>
        <rFont val="Calibri"/>
        <family val="2"/>
        <scheme val="minor"/>
      </rPr>
      <t>d230</t>
    </r>
  </si>
  <si>
    <r>
      <t xml:space="preserve">Funzioni psicosociali globali </t>
    </r>
    <r>
      <rPr>
        <b/>
        <sz val="12"/>
        <color theme="1"/>
        <rFont val="Calibri"/>
        <family val="2"/>
        <scheme val="minor"/>
      </rPr>
      <t>b122</t>
    </r>
    <r>
      <rPr>
        <sz val="12"/>
        <color rgb="FF0000FF"/>
        <rFont val="Calibri"/>
        <family val="2"/>
        <scheme val="minor"/>
      </rPr>
      <t xml:space="preserve"> 
Relazionarsi alle persone o alle situazioni </t>
    </r>
    <r>
      <rPr>
        <b/>
        <sz val="12"/>
        <color theme="1"/>
        <rFont val="Calibri"/>
        <family val="2"/>
        <scheme val="minor"/>
      </rPr>
      <t>d2502</t>
    </r>
  </si>
  <si>
    <r>
      <t xml:space="preserve">Giudizio </t>
    </r>
    <r>
      <rPr>
        <b/>
        <sz val="12"/>
        <color theme="1"/>
        <rFont val="Calibri"/>
        <family val="2"/>
        <scheme val="minor"/>
      </rPr>
      <t>b1645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</si>
  <si>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Contenuto del pensiero </t>
    </r>
    <r>
      <rPr>
        <b/>
        <sz val="12"/>
        <color theme="1"/>
        <rFont val="Calibri"/>
        <family val="2"/>
        <scheme val="minor"/>
      </rPr>
      <t xml:space="preserve">b1602
</t>
    </r>
    <r>
      <rPr>
        <sz val="12"/>
        <color rgb="FF0000FF"/>
        <rFont val="Calibri"/>
        <family val="2"/>
        <scheme val="minor"/>
      </rPr>
      <t xml:space="preserve">Giudizio </t>
    </r>
    <r>
      <rPr>
        <b/>
        <sz val="12"/>
        <color theme="1"/>
        <rFont val="Calibri"/>
        <family val="2"/>
        <scheme val="minor"/>
      </rPr>
      <t>b1645</t>
    </r>
  </si>
  <si>
    <r>
      <t xml:space="preserve">Funzioni percettive </t>
    </r>
    <r>
      <rPr>
        <b/>
        <sz val="12"/>
        <color theme="1"/>
        <rFont val="Calibri"/>
        <family val="2"/>
        <scheme val="minor"/>
      </rPr>
      <t>b156</t>
    </r>
  </si>
  <si>
    <r>
      <t xml:space="preserve">Funzioni dell'esperienza del sé e del tempo  </t>
    </r>
    <r>
      <rPr>
        <b/>
        <sz val="12"/>
        <color theme="1"/>
        <rFont val="Calibri"/>
        <family val="2"/>
        <scheme val="minor"/>
      </rPr>
      <t>b180</t>
    </r>
  </si>
  <si>
    <r>
      <t xml:space="preserve">Altre percezioni sensoriali intenzionali </t>
    </r>
    <r>
      <rPr>
        <b/>
        <sz val="12"/>
        <color theme="1"/>
        <rFont val="Calibri"/>
        <family val="2"/>
        <scheme val="minor"/>
      </rPr>
      <t>d120</t>
    </r>
  </si>
  <si>
    <r>
      <t xml:space="preserve">Funzioni dell'energia e delle pulsioni </t>
    </r>
    <r>
      <rPr>
        <b/>
        <sz val="12"/>
        <color theme="1"/>
        <rFont val="Calibri"/>
        <family val="2"/>
        <scheme val="minor"/>
      </rPr>
      <t>b130</t>
    </r>
  </si>
  <si>
    <r>
      <t xml:space="preserve">Contenuto del pensiero </t>
    </r>
    <r>
      <rPr>
        <b/>
        <sz val="12"/>
        <color theme="1"/>
        <rFont val="Calibri"/>
        <family val="2"/>
        <scheme val="minor"/>
      </rPr>
      <t>b1602</t>
    </r>
  </si>
  <si>
    <r>
      <t xml:space="preserve">Funzioni di mantenimento del peso </t>
    </r>
    <r>
      <rPr>
        <b/>
        <sz val="12"/>
        <color theme="1"/>
        <rFont val="Calibri"/>
        <family val="2"/>
        <scheme val="minor"/>
      </rPr>
      <t>b530</t>
    </r>
  </si>
  <si>
    <r>
      <t xml:space="preserve">Eseguire la routine quotidiana </t>
    </r>
    <r>
      <rPr>
        <b/>
        <sz val="12"/>
        <color theme="1"/>
        <rFont val="Calibri"/>
        <family val="2"/>
        <scheme val="minor"/>
      </rPr>
      <t>d230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</si>
  <si>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Funzioni del sonno </t>
    </r>
    <r>
      <rPr>
        <b/>
        <sz val="12"/>
        <color theme="1"/>
        <rFont val="Calibri"/>
        <family val="2"/>
        <scheme val="minor"/>
      </rPr>
      <t>b134</t>
    </r>
  </si>
  <si>
    <r>
      <t xml:space="preserve">Controllo degli impulsi </t>
    </r>
    <r>
      <rPr>
        <b/>
        <sz val="12"/>
        <color theme="1"/>
        <rFont val="Calibri"/>
        <family val="2"/>
        <scheme val="minor"/>
      </rPr>
      <t>b1304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</si>
  <si>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Funzioni psicosociali globali </t>
    </r>
    <r>
      <rPr>
        <b/>
        <sz val="12"/>
        <color theme="1"/>
        <rFont val="Calibri"/>
        <family val="2"/>
        <scheme val="minor"/>
      </rPr>
      <t>b122</t>
    </r>
    <r>
      <rPr>
        <sz val="12"/>
        <color rgb="FF0000FF"/>
        <rFont val="Calibri"/>
        <family val="2"/>
        <scheme val="minor"/>
      </rPr>
      <t xml:space="preserve"> 
Entrare in relazione con estranei </t>
    </r>
    <r>
      <rPr>
        <b/>
        <sz val="12"/>
        <color theme="1"/>
        <rFont val="Calibri"/>
        <family val="2"/>
        <scheme val="minor"/>
      </rPr>
      <t>d730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</si>
  <si>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Funzioni e attitudini intrapersonali </t>
    </r>
    <r>
      <rPr>
        <b/>
        <sz val="12"/>
        <color theme="1"/>
        <rFont val="Calibri"/>
        <family val="2"/>
        <scheme val="minor"/>
      </rPr>
      <t>b125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</si>
  <si>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Gestire i cambiamenti della routine quotidiana </t>
    </r>
    <r>
      <rPr>
        <b/>
        <sz val="12"/>
        <color theme="1"/>
        <rFont val="Calibri"/>
        <family val="2"/>
        <scheme val="minor"/>
      </rPr>
      <t>d2304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</si>
  <si>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Segnali sociali nelle relazioni </t>
    </r>
    <r>
      <rPr>
        <b/>
        <sz val="12"/>
        <color theme="1"/>
        <rFont val="Calibri"/>
        <family val="2"/>
        <scheme val="minor"/>
      </rPr>
      <t>d7104</t>
    </r>
    <r>
      <rPr>
        <sz val="12"/>
        <color rgb="FF0000FF"/>
        <rFont val="Calibri"/>
        <family val="2"/>
        <scheme val="minor"/>
      </rPr>
      <t xml:space="preserve"> </t>
    </r>
  </si>
  <si>
    <r>
      <t xml:space="preserve">Funzioni psicomotorie </t>
    </r>
    <r>
      <rPr>
        <b/>
        <sz val="12"/>
        <color theme="1"/>
        <rFont val="Calibri"/>
        <family val="2"/>
        <scheme val="minor"/>
      </rPr>
      <t>b147</t>
    </r>
  </si>
  <si>
    <r>
      <t xml:space="preserve">Mangiare appropriatamente </t>
    </r>
    <r>
      <rPr>
        <b/>
        <sz val="12"/>
        <color theme="1"/>
        <rFont val="Calibri"/>
        <family val="2"/>
        <scheme val="minor"/>
      </rPr>
      <t>d5501</t>
    </r>
  </si>
  <si>
    <r>
      <t xml:space="preserve">Parlare </t>
    </r>
    <r>
      <rPr>
        <b/>
        <sz val="12"/>
        <color theme="1"/>
        <rFont val="Calibri"/>
        <family val="2"/>
        <scheme val="minor"/>
      </rPr>
      <t>d330</t>
    </r>
    <r>
      <rPr>
        <sz val="12"/>
        <color rgb="FF0000FF"/>
        <rFont val="Calibri"/>
        <family val="2"/>
        <scheme val="minor"/>
      </rPr>
      <t xml:space="preserve">  </t>
    </r>
  </si>
  <si>
    <t>basso</t>
  </si>
  <si>
    <t>medio</t>
  </si>
  <si>
    <t>molto elevato</t>
  </si>
  <si>
    <t>punteggio dell'insegnante</t>
  </si>
  <si>
    <t>AREA</t>
  </si>
  <si>
    <t>valore</t>
  </si>
  <si>
    <t>punteggio</t>
  </si>
  <si>
    <t xml:space="preserve">valore medio --&gt; </t>
  </si>
  <si>
    <r>
      <rPr>
        <sz val="11"/>
        <color rgb="FF0000FF"/>
        <rFont val="Calibri"/>
        <family val="2"/>
        <scheme val="minor"/>
      </rPr>
      <t xml:space="preserve">NA  
</t>
    </r>
    <r>
      <rPr>
        <sz val="11"/>
        <color rgb="FFFF0000"/>
        <rFont val="Calibri"/>
        <family val="2"/>
        <scheme val="minor"/>
      </rPr>
      <t>NON 
applicato</t>
    </r>
  </si>
  <si>
    <r>
      <rPr>
        <sz val="11"/>
        <color rgb="FF0000FF"/>
        <rFont val="Calibri"/>
        <family val="2"/>
        <scheme val="minor"/>
      </rPr>
      <t xml:space="preserve">NA  
</t>
    </r>
    <r>
      <rPr>
        <sz val="11"/>
        <color rgb="FFFF0000"/>
        <rFont val="Calibri"/>
        <family val="2"/>
        <scheme val="minor"/>
      </rPr>
      <t>NON
applicato</t>
    </r>
  </si>
  <si>
    <t>Sulla base delle dimensioni precedentemente valutate, esprima un punteggio rispetto alla quantità di impegno professionale individuale a lei richiesto per la gestione dell'alunno
(indicare la scelta con una "x")</t>
  </si>
  <si>
    <t>AFFETTIVITÀ - UMORE</t>
  </si>
  <si>
    <t xml:space="preserve">
</t>
  </si>
  <si>
    <t>Alterna momenti di bassa-eccessiva autostima (si sente inadeguato, si loda eccessivamente)</t>
  </si>
  <si>
    <t>Mostra forme di autolesionismo (togliersi i capelli, mordersi, battere la testa, tagliarsi ...)</t>
  </si>
  <si>
    <t>Esprime lamentele fisiche (forme di somatizzazione, quali mal di pancia, mal di testa, vomito ...) prima di varcare la soglia dell'aula, talvolta a casa già prima di andare a scuola</t>
  </si>
  <si>
    <t>Ha difficoltà di separazione dalle figure di riferimento e/o entrare a scuola</t>
  </si>
  <si>
    <t>Presenta movimenti stereotipati, afinalistici, non controllati e/o tic motori, vocali</t>
  </si>
  <si>
    <t>Manifesta paura intensa associata a sintomi somatici o motori (agitazione, irrequietezza) che si sviluppano improvvisamente e rapidamente</t>
  </si>
  <si>
    <t xml:space="preserve">Presenta scarsa modulazione emotiva (sorride poco, appare tendenzialmente triste) </t>
  </si>
  <si>
    <t xml:space="preserve">Presenta instabilità affettiva e/o emotiva anche senza motivo (euforia, eccitamento, irritabilità, irrequietezza, loquacità, inquietudine, esplosioni di rabbia sproporzionate alle cause ...)  </t>
  </si>
  <si>
    <r>
      <t xml:space="preserve">Gamma di emozioni </t>
    </r>
    <r>
      <rPr>
        <b/>
        <sz val="12"/>
        <rFont val="Calibri"/>
        <family val="2"/>
        <scheme val="minor"/>
      </rPr>
      <t xml:space="preserve">b1522 </t>
    </r>
    <r>
      <rPr>
        <sz val="12"/>
        <color rgb="FF0000FF"/>
        <rFont val="Calibri"/>
        <family val="2"/>
        <scheme val="minor"/>
      </rPr>
      <t xml:space="preserve">
Relazionarsi alle persone o alle situazioni</t>
    </r>
    <r>
      <rPr>
        <b/>
        <sz val="12"/>
        <rFont val="Calibri"/>
        <family val="2"/>
        <scheme val="minor"/>
      </rPr>
      <t xml:space="preserve"> d2502</t>
    </r>
  </si>
  <si>
    <r>
      <t xml:space="preserve"> Funzioni emozionali </t>
    </r>
    <r>
      <rPr>
        <b/>
        <sz val="12"/>
        <color theme="1"/>
        <rFont val="Calibri"/>
        <family val="2"/>
        <scheme val="minor"/>
      </rPr>
      <t>b152</t>
    </r>
  </si>
  <si>
    <r>
      <t>Non assume cibo</t>
    </r>
    <r>
      <rPr>
        <sz val="12"/>
        <rFont val="Calibri"/>
        <family val="2"/>
        <scheme val="minor"/>
      </rPr>
      <t xml:space="preserve"> durante il momento dell'intervallo</t>
    </r>
  </si>
  <si>
    <t xml:space="preserve">Chiede di uscire dall'aula frequentemente per andare in bagno </t>
  </si>
  <si>
    <t xml:space="preserve">Manifesta episodi di autolesionismo, come tagliarsi (spesso sulle braccia, sulle cosce ...) </t>
  </si>
  <si>
    <t>Piange in modo immotivato</t>
  </si>
  <si>
    <r>
      <t>Funzioni delle regolazione delle emozioni</t>
    </r>
    <r>
      <rPr>
        <b/>
        <sz val="12"/>
        <rFont val="Calibri"/>
        <family val="2"/>
        <scheme val="minor"/>
      </rPr>
      <t xml:space="preserve"> b1521</t>
    </r>
  </si>
  <si>
    <t>Mette in atto forme di regressione (parla in modo infantile...)</t>
  </si>
  <si>
    <r>
      <t xml:space="preserve">Funzioni delle regolazione delle emozioni </t>
    </r>
    <r>
      <rPr>
        <b/>
        <sz val="12"/>
        <color theme="1"/>
        <rFont val="Calibri"/>
        <family val="2"/>
        <scheme val="minor"/>
      </rPr>
      <t>b1521</t>
    </r>
    <r>
      <rPr>
        <sz val="12"/>
        <color rgb="FF0000FF"/>
        <rFont val="Calibri"/>
        <family val="2"/>
        <scheme val="minor"/>
      </rPr>
      <t xml:space="preserve">
</t>
    </r>
  </si>
  <si>
    <t>Ha manifestazioni di disagio (tende a isolarsi, appare nervoso …) in situazioni nuove</t>
  </si>
  <si>
    <t xml:space="preserve">Manifesta episodi di vomito </t>
  </si>
  <si>
    <t>Mangia in modo incontrollato e vorace durante l'intervallo</t>
  </si>
  <si>
    <t>Procede in modo disorganizzato e inconcludente (nello studio o in compiti di autonomia)</t>
  </si>
  <si>
    <t>Grado di percezione del docente</t>
  </si>
  <si>
    <t>Scuola/Plesso/Classe</t>
  </si>
  <si>
    <r>
      <t xml:space="preserve">Funzioni psicosociali globali </t>
    </r>
    <r>
      <rPr>
        <b/>
        <sz val="12"/>
        <color theme="1"/>
        <rFont val="Calibri"/>
        <family val="2"/>
        <scheme val="minor"/>
      </rPr>
      <t>b122</t>
    </r>
    <r>
      <rPr>
        <sz val="12"/>
        <color rgb="FF0000FF"/>
        <rFont val="Calibri"/>
        <family val="2"/>
        <scheme val="minor"/>
      </rPr>
      <t xml:space="preserve">
Entrare in relazione con estranei </t>
    </r>
    <r>
      <rPr>
        <b/>
        <sz val="12"/>
        <color theme="1"/>
        <rFont val="Calibri"/>
        <family val="2"/>
        <scheme val="minor"/>
      </rPr>
      <t>d730</t>
    </r>
  </si>
  <si>
    <r>
      <t xml:space="preserve">Tende a </t>
    </r>
    <r>
      <rPr>
        <sz val="12"/>
        <rFont val="Calibri"/>
        <family val="2"/>
        <scheme val="minor"/>
      </rPr>
      <t>ingerire</t>
    </r>
    <r>
      <rPr>
        <sz val="12"/>
        <color theme="1"/>
        <rFont val="Calibri"/>
        <family val="2"/>
        <scheme val="minor"/>
      </rPr>
      <t xml:space="preserve"> sostanze varie non commestibili (colla, capelli ...)</t>
    </r>
  </si>
  <si>
    <t>BISOGNI PRIMARI</t>
  </si>
  <si>
    <r>
      <t xml:space="preserve">Controllo degli impulsi </t>
    </r>
    <r>
      <rPr>
        <b/>
        <sz val="12"/>
        <color theme="1"/>
        <rFont val="Calibri"/>
        <family val="2"/>
        <scheme val="minor"/>
      </rPr>
      <t>b1304</t>
    </r>
    <r>
      <rPr>
        <sz val="12"/>
        <color rgb="FF0000FF"/>
        <rFont val="Calibri"/>
        <family val="2"/>
        <scheme val="minor"/>
      </rPr>
      <t xml:space="preserve">                </t>
    </r>
  </si>
  <si>
    <r>
      <rPr>
        <sz val="11"/>
        <color rgb="FF0000FF"/>
        <rFont val="Calibri"/>
        <family val="2"/>
        <scheme val="minor"/>
      </rPr>
      <t xml:space="preserve">Mai
</t>
    </r>
    <r>
      <rPr>
        <sz val="11"/>
        <color rgb="FFFF0000"/>
        <rFont val="Calibri"/>
        <family val="2"/>
        <scheme val="minor"/>
      </rPr>
      <t>nessun problema 
(0)</t>
    </r>
  </si>
  <si>
    <r>
      <rPr>
        <sz val="11"/>
        <color rgb="FF0000FF"/>
        <rFont val="Calibri"/>
        <family val="2"/>
        <scheme val="minor"/>
      </rPr>
      <t>Qualche volta</t>
    </r>
    <r>
      <rPr>
        <sz val="11"/>
        <color rgb="FFFF0000"/>
        <rFont val="Calibri"/>
        <family val="2"/>
        <scheme val="minor"/>
      </rPr>
      <t xml:space="preserve"> 
problema lieve
(1)</t>
    </r>
  </si>
  <si>
    <r>
      <rPr>
        <sz val="11"/>
        <color rgb="FF0000FF"/>
        <rFont val="Calibri"/>
        <family val="2"/>
        <scheme val="minor"/>
      </rPr>
      <t xml:space="preserve">Di solito 
</t>
    </r>
    <r>
      <rPr>
        <sz val="11"/>
        <color rgb="FFFF0000"/>
        <rFont val="Calibri"/>
        <family val="2"/>
        <scheme val="minor"/>
      </rPr>
      <t>problema medio 
(2)</t>
    </r>
  </si>
  <si>
    <r>
      <rPr>
        <sz val="11"/>
        <color rgb="FF0000FF"/>
        <rFont val="Calibri"/>
        <family val="2"/>
        <scheme val="minor"/>
      </rPr>
      <t>Sempre</t>
    </r>
    <r>
      <rPr>
        <sz val="11"/>
        <color rgb="FFFF0000"/>
        <rFont val="Calibri"/>
        <family val="2"/>
        <scheme val="minor"/>
      </rPr>
      <t xml:space="preserve"> 
problema completo
(3)</t>
    </r>
  </si>
  <si>
    <t>punteggio calcolato</t>
  </si>
  <si>
    <t xml:space="preserve">Istituto scolastico di appartenenza  </t>
  </si>
  <si>
    <t>CODICE ALUNNO</t>
  </si>
  <si>
    <t xml:space="preserve">anno di nascita  </t>
  </si>
  <si>
    <t xml:space="preserve">Docente/i  </t>
  </si>
  <si>
    <t xml:space="preserve">Data   </t>
  </si>
  <si>
    <r>
      <rPr>
        <b/>
        <sz val="12"/>
        <color theme="1"/>
        <rFont val="Calibri"/>
        <family val="2"/>
        <scheme val="minor"/>
      </rPr>
      <t>elevato</t>
    </r>
    <r>
      <rPr>
        <b/>
        <sz val="12"/>
        <color theme="1"/>
        <rFont val="Times New Roman"/>
        <family val="1"/>
      </rPr>
      <t xml:space="preserve"> </t>
    </r>
  </si>
  <si>
    <t xml:space="preserve"> </t>
  </si>
  <si>
    <t>(scrivere in verticale)</t>
  </si>
  <si>
    <t xml:space="preserve">Cognome  (scrivere lettera iniziale)  </t>
  </si>
  <si>
    <t xml:space="preserve">Nome    (scrivere lettera iniziale)  </t>
  </si>
  <si>
    <t xml:space="preserve">Sesso (m/f)   </t>
  </si>
  <si>
    <t xml:space="preserve">Scuola/Plesso/Sezione/Classe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</si>
</sst>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26"/>
      <color theme="1"/>
      <name val="Calibri"/>
      <family val="2"/>
      <scheme val="minor"/>
    </font>
    <font>
      <sz val="26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6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11"/>
      <name val="Arial"/>
      <family val="2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sz val="11"/>
      <color indexed="8"/>
      <name val="Verdana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rgb="FF0033CC"/>
      <name val="Calibri"/>
      <family val="2"/>
      <scheme val="minor"/>
    </font>
    <font>
      <sz val="18"/>
      <color rgb="FF0033CC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16"/>
      <color rgb="FFC00000"/>
      <name val="Verdana"/>
      <family val="2"/>
    </font>
    <font>
      <b/>
      <sz val="12"/>
      <color rgb="FF000000"/>
      <name val="Verdana"/>
      <family val="2"/>
    </font>
    <font>
      <b/>
      <sz val="6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Verdana"/>
      <family val="2"/>
    </font>
    <font>
      <b/>
      <sz val="12"/>
      <name val="Calibri"/>
      <family val="2"/>
      <scheme val="minor"/>
    </font>
    <font>
      <sz val="22"/>
      <color rgb="FFFF0000"/>
      <name val="Calibri"/>
      <family val="2"/>
      <scheme val="minor"/>
    </font>
    <font>
      <b/>
      <i/>
      <sz val="20"/>
      <color rgb="FF0000FF"/>
      <name val="Times New Roman"/>
      <family val="1"/>
    </font>
    <font>
      <b/>
      <i/>
      <sz val="20"/>
      <color rgb="FFC00000"/>
      <name val="Times New Roman"/>
      <family val="1"/>
    </font>
    <font>
      <sz val="20"/>
      <color rgb="FFC00000"/>
      <name val="Times New Roman"/>
      <family val="1"/>
    </font>
    <font>
      <sz val="20"/>
      <color rgb="FF0000FF"/>
      <name val="Times New Roman"/>
      <family val="1"/>
    </font>
    <font>
      <sz val="24"/>
      <color theme="1"/>
      <name val="Calibri"/>
      <family val="2"/>
      <scheme val="minor"/>
    </font>
    <font>
      <b/>
      <sz val="18"/>
      <color rgb="FF0033CC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rgb="FFC00000"/>
      <name val="Calibri"/>
      <family val="2"/>
      <scheme val="minor"/>
    </font>
    <font>
      <sz val="24"/>
      <color rgb="FF0000FF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FF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FF"/>
      </left>
      <right style="hair">
        <color rgb="FF0000FF"/>
      </right>
      <top style="double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double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ck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/>
      <bottom style="hair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rgb="FF50505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0505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thick">
        <color rgb="FF0000FF"/>
      </left>
      <right style="double">
        <color rgb="FF0000FF"/>
      </right>
      <top style="thick">
        <color rgb="FF0000FF"/>
      </top>
      <bottom style="hair">
        <color rgb="FF0000FF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00FF"/>
      </left>
      <right/>
      <top style="hair">
        <color rgb="FF0000FF"/>
      </top>
      <bottom style="hair">
        <color rgb="FF0000FF"/>
      </bottom>
      <diagonal/>
    </border>
    <border>
      <left style="thick">
        <color rgb="FF0000FF"/>
      </left>
      <right/>
      <top style="hair">
        <color rgb="FF0000FF"/>
      </top>
      <bottom style="thick">
        <color rgb="FF0000FF"/>
      </bottom>
      <diagonal/>
    </border>
    <border>
      <left style="thick">
        <color rgb="FF0000FF"/>
      </left>
      <right/>
      <top style="hair">
        <color rgb="FF0000FF"/>
      </top>
      <bottom/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/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 style="hair">
        <color rgb="FF0070C0"/>
      </left>
      <right style="double">
        <color rgb="FF0070C0"/>
      </right>
      <top style="double">
        <color rgb="FF0070C0"/>
      </top>
      <bottom style="hair">
        <color rgb="FF0070C0"/>
      </bottom>
      <diagonal/>
    </border>
    <border>
      <left style="double">
        <color rgb="FF0070C0"/>
      </left>
      <right style="double">
        <color rgb="FF0070C0"/>
      </right>
      <top/>
      <bottom style="double">
        <color rgb="FF0070C0"/>
      </bottom>
      <diagonal/>
    </border>
    <border>
      <left style="double">
        <color rgb="FF0070C0"/>
      </left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/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 style="hair">
        <color rgb="FF0070C0"/>
      </left>
      <right style="double">
        <color rgb="FF0070C0"/>
      </right>
      <top style="hair">
        <color rgb="FF0070C0"/>
      </top>
      <bottom style="double">
        <color rgb="FF0070C0"/>
      </bottom>
      <diagonal/>
    </border>
    <border>
      <left style="hair">
        <color rgb="FF0000FF"/>
      </left>
      <right/>
      <top style="double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/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tted">
        <color rgb="FF0000FF"/>
      </left>
      <right style="double">
        <color rgb="FFC00000"/>
      </right>
      <top style="double">
        <color rgb="FFC00000"/>
      </top>
      <bottom style="dotted">
        <color rgb="FF0000FF"/>
      </bottom>
      <diagonal/>
    </border>
    <border>
      <left style="dotted">
        <color rgb="FF0000FF"/>
      </left>
      <right style="double">
        <color rgb="FFC00000"/>
      </right>
      <top style="dotted">
        <color rgb="FF0000FF"/>
      </top>
      <bottom style="dotted">
        <color rgb="FF0000FF"/>
      </bottom>
      <diagonal/>
    </border>
    <border>
      <left style="dotted">
        <color rgb="FF0000FF"/>
      </left>
      <right style="double">
        <color rgb="FFC00000"/>
      </right>
      <top style="dotted">
        <color rgb="FF0000FF"/>
      </top>
      <bottom style="double">
        <color rgb="FFC00000"/>
      </bottom>
      <diagonal/>
    </border>
    <border>
      <left style="hair">
        <color rgb="FF0000FF"/>
      </left>
      <right style="double">
        <color rgb="FFC00000"/>
      </right>
      <top style="double">
        <color rgb="FFC00000"/>
      </top>
      <bottom style="dotted">
        <color rgb="FF0000FF"/>
      </bottom>
      <diagonal/>
    </border>
    <border>
      <left style="hair">
        <color rgb="FF0000FF"/>
      </left>
      <right style="double">
        <color rgb="FFC00000"/>
      </right>
      <top style="dotted">
        <color rgb="FF0000FF"/>
      </top>
      <bottom style="dotted">
        <color rgb="FF0000FF"/>
      </bottom>
      <diagonal/>
    </border>
    <border>
      <left style="hair">
        <color rgb="FF0000FF"/>
      </left>
      <right style="double">
        <color rgb="FFC00000"/>
      </right>
      <top style="dotted">
        <color rgb="FF0000FF"/>
      </top>
      <bottom style="double">
        <color rgb="FFC00000"/>
      </bottom>
      <diagonal/>
    </border>
    <border>
      <left style="double">
        <color rgb="FFC00000"/>
      </left>
      <right style="dotted">
        <color rgb="FF0000FF"/>
      </right>
      <top style="double">
        <color rgb="FFC00000"/>
      </top>
      <bottom style="dotted">
        <color rgb="FF0000FF"/>
      </bottom>
      <diagonal/>
    </border>
    <border>
      <left style="double">
        <color rgb="FFC00000"/>
      </left>
      <right style="dotted">
        <color rgb="FF0000FF"/>
      </right>
      <top style="dotted">
        <color rgb="FF0000FF"/>
      </top>
      <bottom style="dotted">
        <color rgb="FF0000FF"/>
      </bottom>
      <diagonal/>
    </border>
    <border>
      <left style="double">
        <color rgb="FFC00000"/>
      </left>
      <right style="dotted">
        <color rgb="FF0000FF"/>
      </right>
      <top style="dotted">
        <color rgb="FF0000FF"/>
      </top>
      <bottom style="double">
        <color rgb="FFC00000"/>
      </bottom>
      <diagonal/>
    </border>
    <border>
      <left style="hair">
        <color rgb="FF0000FF"/>
      </left>
      <right style="hair">
        <color rgb="FF0000FF"/>
      </right>
      <top/>
      <bottom style="double">
        <color rgb="FF0000FF"/>
      </bottom>
      <diagonal/>
    </border>
    <border>
      <left/>
      <right/>
      <top style="double">
        <color rgb="FF0000FF"/>
      </top>
      <bottom style="hair">
        <color rgb="FF0000FF"/>
      </bottom>
      <diagonal/>
    </border>
    <border>
      <left/>
      <right/>
      <top/>
      <bottom style="hair">
        <color rgb="FF0000FF"/>
      </bottom>
      <diagonal/>
    </border>
    <border>
      <left/>
      <right/>
      <top style="hair">
        <color rgb="FF0000FF"/>
      </top>
      <bottom/>
      <diagonal/>
    </border>
    <border>
      <left/>
      <right/>
      <top style="hair">
        <color rgb="FF0000FF"/>
      </top>
      <bottom style="hair">
        <color rgb="FF0000FF"/>
      </bottom>
      <diagonal/>
    </border>
    <border>
      <left/>
      <right style="thick">
        <color rgb="FF0000FF"/>
      </right>
      <top style="thick">
        <color rgb="FF0000FF"/>
      </top>
      <bottom style="hair">
        <color rgb="FF0000FF"/>
      </bottom>
      <diagonal/>
    </border>
    <border>
      <left style="double">
        <color rgb="FF0033CC"/>
      </left>
      <right/>
      <top style="double">
        <color rgb="FF0033CC"/>
      </top>
      <bottom style="thin">
        <color indexed="64"/>
      </bottom>
      <diagonal/>
    </border>
    <border>
      <left style="double">
        <color rgb="FF0033CC"/>
      </left>
      <right/>
      <top style="thin">
        <color indexed="64"/>
      </top>
      <bottom style="double">
        <color rgb="FF0033CC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/>
      <diagonal/>
    </border>
    <border>
      <left style="thick">
        <color rgb="FF0000FF"/>
      </left>
      <right/>
      <top/>
      <bottom style="hair">
        <color rgb="FF0000FF"/>
      </bottom>
      <diagonal/>
    </border>
    <border>
      <left style="thick">
        <color rgb="FF0000FF"/>
      </left>
      <right style="thick">
        <color rgb="FF0000FF"/>
      </right>
      <top style="hair">
        <color rgb="FF0000FF"/>
      </top>
      <bottom/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 style="double">
        <color rgb="FF0033CC"/>
      </bottom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dotted">
        <color rgb="FF0000FF"/>
      </right>
      <top style="double">
        <color rgb="FF0000FF"/>
      </top>
      <bottom style="dotted">
        <color rgb="FF0000FF"/>
      </bottom>
      <diagonal/>
    </border>
    <border>
      <left style="double">
        <color rgb="FF0000FF"/>
      </left>
      <right style="dotted">
        <color rgb="FF0000FF"/>
      </right>
      <top style="dotted">
        <color rgb="FF0000FF"/>
      </top>
      <bottom style="dotted">
        <color rgb="FF0000FF"/>
      </bottom>
      <diagonal/>
    </border>
    <border>
      <left style="double">
        <color rgb="FF0000FF"/>
      </left>
      <right style="dotted">
        <color rgb="FF0000FF"/>
      </right>
      <top style="dotted">
        <color rgb="FF0000FF"/>
      </top>
      <bottom style="double">
        <color rgb="FF0000FF"/>
      </bottom>
      <diagonal/>
    </border>
    <border>
      <left style="dotted">
        <color rgb="FF0000FF"/>
      </left>
      <right/>
      <top style="double">
        <color rgb="FF0000FF"/>
      </top>
      <bottom style="dotted">
        <color rgb="FF0000FF"/>
      </bottom>
      <diagonal/>
    </border>
    <border>
      <left style="dotted">
        <color rgb="FF0000FF"/>
      </left>
      <right/>
      <top style="dotted">
        <color rgb="FF0000FF"/>
      </top>
      <bottom style="dotted">
        <color rgb="FF0000FF"/>
      </bottom>
      <diagonal/>
    </border>
    <border>
      <left style="dotted">
        <color rgb="FF0000FF"/>
      </left>
      <right/>
      <top style="dotted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tted">
        <color rgb="FF0000FF"/>
      </bottom>
      <diagonal/>
    </border>
    <border>
      <left style="double">
        <color rgb="FF0000FF"/>
      </left>
      <right style="double">
        <color rgb="FF0000FF"/>
      </right>
      <top style="dotted">
        <color rgb="FF0000FF"/>
      </top>
      <bottom style="dotted">
        <color rgb="FF0000FF"/>
      </bottom>
      <diagonal/>
    </border>
    <border>
      <left style="double">
        <color rgb="FF0000FF"/>
      </left>
      <right style="double">
        <color rgb="FF0000FF"/>
      </right>
      <top style="dotted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/>
      <bottom style="double">
        <color rgb="FF0000FF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tted">
        <color rgb="FF0000FF"/>
      </left>
      <right style="double">
        <color rgb="FF0000FF"/>
      </right>
      <top style="dotted">
        <color rgb="FF0000FF"/>
      </top>
      <bottom style="dotted">
        <color rgb="FF0000FF"/>
      </bottom>
      <diagonal/>
    </border>
    <border>
      <left style="double">
        <color rgb="FF0000FF"/>
      </left>
      <right/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33CC"/>
      </left>
      <right/>
      <top/>
      <bottom/>
      <diagonal/>
    </border>
    <border>
      <left/>
      <right style="hair">
        <color rgb="FF0033CC"/>
      </right>
      <top/>
      <bottom/>
      <diagonal/>
    </border>
    <border>
      <left style="double">
        <color rgb="FF0033CC"/>
      </left>
      <right/>
      <top style="double">
        <color rgb="FF0033CC"/>
      </top>
      <bottom/>
      <diagonal/>
    </border>
    <border>
      <left/>
      <right/>
      <top style="double">
        <color rgb="FF0033CC"/>
      </top>
      <bottom/>
      <diagonal/>
    </border>
    <border>
      <left style="double">
        <color rgb="FF0033CC"/>
      </left>
      <right/>
      <top/>
      <bottom style="double">
        <color rgb="FF0033CC"/>
      </bottom>
      <diagonal/>
    </border>
    <border>
      <left/>
      <right/>
      <top/>
      <bottom style="double">
        <color rgb="FF0033CC"/>
      </bottom>
      <diagonal/>
    </border>
    <border>
      <left/>
      <right style="hair">
        <color rgb="FF0033CC"/>
      </right>
      <top/>
      <bottom style="double">
        <color rgb="FF0033CC"/>
      </bottom>
      <diagonal/>
    </border>
    <border>
      <left style="hair">
        <color rgb="FF0033CC"/>
      </left>
      <right/>
      <top/>
      <bottom style="hair">
        <color rgb="FF0033CC"/>
      </bottom>
      <diagonal/>
    </border>
    <border>
      <left style="hair">
        <color rgb="FF0033CC"/>
      </left>
      <right/>
      <top style="hair">
        <color rgb="FF0033CC"/>
      </top>
      <bottom style="double">
        <color rgb="FF0033CC"/>
      </bottom>
      <diagonal/>
    </border>
    <border>
      <left style="double">
        <color rgb="FF0033CC"/>
      </left>
      <right style="double">
        <color rgb="FF0033CC"/>
      </right>
      <top style="hair">
        <color rgb="FF0033CC"/>
      </top>
      <bottom style="hair">
        <color rgb="FF0033CC"/>
      </bottom>
      <diagonal/>
    </border>
    <border>
      <left style="double">
        <color rgb="FF0033CC"/>
      </left>
      <right style="double">
        <color rgb="FF0033CC"/>
      </right>
      <top style="hair">
        <color rgb="FF0033CC"/>
      </top>
      <bottom style="double">
        <color rgb="FF0033CC"/>
      </bottom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/>
      <diagonal/>
    </border>
    <border>
      <left style="double">
        <color rgb="FF0033CC"/>
      </left>
      <right style="double">
        <color rgb="FF0033CC"/>
      </right>
      <top/>
      <bottom style="double">
        <color rgb="FF0033CC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45">
    <xf numFmtId="0" fontId="0" fillId="0" borderId="0" xfId="0"/>
    <xf numFmtId="0" fontId="0" fillId="0" borderId="0" xfId="0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/>
    <xf numFmtId="0" fontId="0" fillId="3" borderId="22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26" xfId="0" applyBorder="1"/>
    <xf numFmtId="0" fontId="0" fillId="3" borderId="4" xfId="0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8" fillId="0" borderId="28" xfId="0" applyFont="1" applyBorder="1" applyAlignment="1">
      <alignment horizontal="center" vertical="center"/>
    </xf>
    <xf numFmtId="0" fontId="19" fillId="4" borderId="2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7" fillId="3" borderId="3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39" xfId="0" applyBorder="1"/>
    <xf numFmtId="0" fontId="0" fillId="0" borderId="0" xfId="0" applyAlignment="1">
      <alignment wrapText="1"/>
    </xf>
    <xf numFmtId="0" fontId="8" fillId="0" borderId="1" xfId="0" applyFont="1" applyBorder="1" applyAlignment="1">
      <alignment horizontal="center" vertical="center"/>
    </xf>
    <xf numFmtId="1" fontId="9" fillId="12" borderId="30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4" fillId="3" borderId="4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4" fillId="3" borderId="28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0" fillId="3" borderId="43" xfId="0" applyFill="1" applyBorder="1" applyAlignment="1">
      <alignment vertical="center"/>
    </xf>
    <xf numFmtId="0" fontId="28" fillId="0" borderId="43" xfId="0" applyFont="1" applyFill="1" applyBorder="1" applyAlignment="1">
      <alignment horizontal="left" vertical="center" wrapText="1"/>
    </xf>
    <xf numFmtId="0" fontId="29" fillId="0" borderId="33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top" wrapText="1"/>
    </xf>
    <xf numFmtId="0" fontId="7" fillId="3" borderId="44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 wrapText="1"/>
    </xf>
    <xf numFmtId="0" fontId="31" fillId="3" borderId="28" xfId="0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 wrapText="1"/>
    </xf>
    <xf numFmtId="0" fontId="24" fillId="3" borderId="45" xfId="0" applyFont="1" applyFill="1" applyBorder="1" applyAlignment="1">
      <alignment horizontal="center" vertical="center" wrapText="1"/>
    </xf>
    <xf numFmtId="0" fontId="24" fillId="3" borderId="46" xfId="0" applyFont="1" applyFill="1" applyBorder="1" applyAlignment="1">
      <alignment horizontal="center" vertical="center" wrapText="1"/>
    </xf>
    <xf numFmtId="0" fontId="25" fillId="3" borderId="46" xfId="0" applyFont="1" applyFill="1" applyBorder="1" applyAlignment="1">
      <alignment horizontal="center" vertical="center" wrapText="1"/>
    </xf>
    <xf numFmtId="0" fontId="21" fillId="0" borderId="4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7" fillId="3" borderId="3" xfId="0" applyFont="1" applyFill="1" applyBorder="1"/>
    <xf numFmtId="0" fontId="20" fillId="0" borderId="1" xfId="0" applyFont="1" applyFill="1" applyBorder="1" applyAlignment="1">
      <alignment horizontal="left"/>
    </xf>
    <xf numFmtId="0" fontId="21" fillId="0" borderId="44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wrapText="1"/>
    </xf>
    <xf numFmtId="0" fontId="0" fillId="0" borderId="34" xfId="0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9" xfId="0" applyBorder="1"/>
    <xf numFmtId="0" fontId="0" fillId="0" borderId="49" xfId="0" applyBorder="1" applyAlignment="1">
      <alignment wrapText="1"/>
    </xf>
    <xf numFmtId="0" fontId="0" fillId="3" borderId="49" xfId="0" applyFill="1" applyBorder="1"/>
    <xf numFmtId="0" fontId="0" fillId="4" borderId="16" xfId="0" applyFill="1" applyBorder="1" applyAlignment="1" applyProtection="1">
      <alignment horizontal="center" vertical="center" wrapText="1"/>
      <protection locked="0"/>
    </xf>
    <xf numFmtId="0" fontId="0" fillId="4" borderId="17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8" borderId="12" xfId="0" applyFill="1" applyBorder="1" applyAlignment="1" applyProtection="1">
      <alignment horizontal="center" vertical="center"/>
      <protection locked="0"/>
    </xf>
    <xf numFmtId="0" fontId="0" fillId="8" borderId="13" xfId="0" applyFill="1" applyBorder="1" applyAlignment="1" applyProtection="1">
      <alignment horizontal="center" vertical="center"/>
      <protection locked="0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8" borderId="10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horizontal="center" vertical="center"/>
      <protection locked="0"/>
    </xf>
    <xf numFmtId="0" fontId="0" fillId="7" borderId="13" xfId="0" applyFill="1" applyBorder="1" applyAlignment="1" applyProtection="1">
      <alignment horizontal="center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9" borderId="7" xfId="0" applyFill="1" applyBorder="1" applyAlignment="1" applyProtection="1">
      <alignment horizontal="center" vertical="center"/>
      <protection locked="0"/>
    </xf>
    <xf numFmtId="0" fontId="0" fillId="9" borderId="12" xfId="0" applyFill="1" applyBorder="1" applyAlignment="1" applyProtection="1">
      <alignment horizontal="center" vertical="center"/>
      <protection locked="0"/>
    </xf>
    <xf numFmtId="0" fontId="0" fillId="9" borderId="13" xfId="0" applyFill="1" applyBorder="1" applyAlignment="1" applyProtection="1">
      <alignment horizontal="center" vertical="center"/>
      <protection locked="0"/>
    </xf>
    <xf numFmtId="0" fontId="0" fillId="9" borderId="9" xfId="0" applyFill="1" applyBorder="1" applyAlignment="1" applyProtection="1">
      <alignment horizontal="center" vertical="center"/>
      <protection locked="0"/>
    </xf>
    <xf numFmtId="0" fontId="0" fillId="9" borderId="10" xfId="0" applyFill="1" applyBorder="1" applyAlignment="1" applyProtection="1">
      <alignment horizontal="center" vertical="center"/>
      <protection locked="0"/>
    </xf>
    <xf numFmtId="0" fontId="39" fillId="5" borderId="68" xfId="0" applyFont="1" applyFill="1" applyBorder="1" applyAlignment="1" applyProtection="1">
      <alignment horizontal="center" vertical="center"/>
      <protection locked="0"/>
    </xf>
    <xf numFmtId="0" fontId="39" fillId="5" borderId="69" xfId="0" applyFont="1" applyFill="1" applyBorder="1" applyAlignment="1" applyProtection="1">
      <alignment horizontal="center" vertical="center"/>
      <protection locked="0"/>
    </xf>
    <xf numFmtId="0" fontId="39" fillId="5" borderId="70" xfId="0" applyFont="1" applyFill="1" applyBorder="1" applyAlignment="1" applyProtection="1">
      <alignment horizontal="center" vertical="center"/>
      <protection locked="0"/>
    </xf>
    <xf numFmtId="0" fontId="39" fillId="5" borderId="71" xfId="0" applyFont="1" applyFill="1" applyBorder="1" applyAlignment="1" applyProtection="1">
      <alignment horizontal="center"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36" fillId="0" borderId="58" xfId="0" applyFont="1" applyFill="1" applyBorder="1" applyAlignment="1" applyProtection="1">
      <alignment horizontal="center" vertical="center"/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0" fillId="0" borderId="53" xfId="0" applyBorder="1" applyProtection="1">
      <protection hidden="1"/>
    </xf>
    <xf numFmtId="0" fontId="0" fillId="3" borderId="20" xfId="0" applyFill="1" applyBorder="1" applyAlignment="1" applyProtection="1">
      <alignment horizontal="center" vertical="center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19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0" fillId="0" borderId="5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55" xfId="0" applyBorder="1" applyProtection="1">
      <protection hidden="1"/>
    </xf>
    <xf numFmtId="0" fontId="0" fillId="4" borderId="4" xfId="0" applyFill="1" applyBorder="1" applyAlignment="1" applyProtection="1">
      <alignment horizontal="center" vertical="center"/>
      <protection hidden="1"/>
    </xf>
    <xf numFmtId="0" fontId="38" fillId="0" borderId="1" xfId="0" applyFont="1" applyFill="1" applyBorder="1" applyAlignment="1" applyProtection="1">
      <alignment horizontal="left" vertical="center" wrapText="1"/>
      <protection hidden="1"/>
    </xf>
    <xf numFmtId="0" fontId="32" fillId="0" borderId="1" xfId="0" applyFont="1" applyFill="1" applyBorder="1" applyAlignment="1" applyProtection="1">
      <alignment horizontal="left" vertical="center" wrapText="1"/>
      <protection hidden="1"/>
    </xf>
    <xf numFmtId="2" fontId="0" fillId="4" borderId="5" xfId="0" applyNumberFormat="1" applyFill="1" applyBorder="1" applyAlignment="1" applyProtection="1">
      <alignment horizontal="center" vertical="center"/>
      <protection hidden="1"/>
    </xf>
    <xf numFmtId="2" fontId="0" fillId="0" borderId="86" xfId="0" applyNumberFormat="1" applyBorder="1" applyAlignment="1" applyProtection="1">
      <alignment horizontal="center" vertical="center"/>
      <protection hidden="1"/>
    </xf>
    <xf numFmtId="1" fontId="0" fillId="0" borderId="81" xfId="0" applyNumberFormat="1" applyBorder="1" applyAlignment="1" applyProtection="1">
      <alignment horizontal="center" vertical="center"/>
      <protection hidden="1"/>
    </xf>
    <xf numFmtId="1" fontId="0" fillId="5" borderId="75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2" fontId="0" fillId="4" borderId="11" xfId="0" applyNumberFormat="1" applyFill="1" applyBorder="1" applyAlignment="1" applyProtection="1">
      <alignment horizontal="center" vertical="center"/>
      <protection hidden="1"/>
    </xf>
    <xf numFmtId="2" fontId="0" fillId="4" borderId="12" xfId="0" applyNumberFormat="1" applyFill="1" applyBorder="1" applyAlignment="1" applyProtection="1">
      <alignment horizontal="center" vertical="center"/>
      <protection hidden="1"/>
    </xf>
    <xf numFmtId="2" fontId="0" fillId="4" borderId="73" xfId="0" applyNumberFormat="1" applyFill="1" applyBorder="1" applyAlignment="1" applyProtection="1">
      <alignment horizontal="center" vertical="center"/>
      <protection hidden="1"/>
    </xf>
    <xf numFmtId="2" fontId="0" fillId="4" borderId="13" xfId="0" applyNumberFormat="1" applyFill="1" applyBorder="1" applyAlignment="1" applyProtection="1">
      <alignment horizontal="center" vertical="center"/>
      <protection hidden="1"/>
    </xf>
    <xf numFmtId="2" fontId="0" fillId="0" borderId="88" xfId="0" applyNumberFormat="1" applyBorder="1" applyAlignment="1" applyProtection="1">
      <alignment horizontal="center" vertical="center"/>
      <protection hidden="1"/>
    </xf>
    <xf numFmtId="1" fontId="0" fillId="0" borderId="82" xfId="0" applyNumberFormat="1" applyBorder="1" applyAlignment="1" applyProtection="1">
      <alignment horizontal="center" vertical="center"/>
      <protection hidden="1"/>
    </xf>
    <xf numFmtId="1" fontId="0" fillId="5" borderId="76" xfId="0" applyNumberFormat="1" applyFill="1" applyBorder="1" applyAlignment="1" applyProtection="1">
      <alignment horizontal="center" vertical="center"/>
      <protection hidden="1"/>
    </xf>
    <xf numFmtId="2" fontId="0" fillId="4" borderId="8" xfId="0" applyNumberFormat="1" applyFill="1" applyBorder="1" applyAlignment="1" applyProtection="1">
      <alignment horizontal="center" vertical="center"/>
      <protection hidden="1"/>
    </xf>
    <xf numFmtId="1" fontId="0" fillId="0" borderId="83" xfId="0" applyNumberFormat="1" applyBorder="1" applyAlignment="1" applyProtection="1">
      <alignment horizontal="center" vertical="center"/>
      <protection hidden="1"/>
    </xf>
    <xf numFmtId="1" fontId="0" fillId="5" borderId="77" xfId="0" applyNumberFormat="1" applyFill="1" applyBorder="1" applyAlignment="1" applyProtection="1">
      <alignment horizontal="center" vertical="center"/>
      <protection hidden="1"/>
    </xf>
    <xf numFmtId="0" fontId="32" fillId="8" borderId="12" xfId="0" applyFont="1" applyFill="1" applyBorder="1" applyAlignment="1" applyProtection="1">
      <alignment horizontal="center" vertical="center"/>
      <protection hidden="1"/>
    </xf>
    <xf numFmtId="0" fontId="38" fillId="0" borderId="2" xfId="0" applyFont="1" applyFill="1" applyBorder="1" applyAlignment="1" applyProtection="1">
      <alignment horizontal="left" vertical="center" wrapText="1"/>
      <protection hidden="1"/>
    </xf>
    <xf numFmtId="2" fontId="0" fillId="8" borderId="11" xfId="0" applyNumberFormat="1" applyFill="1" applyBorder="1" applyAlignment="1" applyProtection="1">
      <alignment horizontal="center" vertical="center"/>
      <protection hidden="1"/>
    </xf>
    <xf numFmtId="2" fontId="0" fillId="8" borderId="12" xfId="0" applyNumberFormat="1" applyFill="1" applyBorder="1" applyAlignment="1" applyProtection="1">
      <alignment horizontal="center" vertical="center"/>
      <protection hidden="1"/>
    </xf>
    <xf numFmtId="2" fontId="0" fillId="8" borderId="73" xfId="0" applyNumberFormat="1" applyFill="1" applyBorder="1" applyAlignment="1" applyProtection="1">
      <alignment horizontal="center" vertical="center"/>
      <protection hidden="1"/>
    </xf>
    <xf numFmtId="2" fontId="0" fillId="8" borderId="5" xfId="0" applyNumberFormat="1" applyFill="1" applyBorder="1" applyAlignment="1" applyProtection="1">
      <alignment horizontal="center" vertical="center"/>
      <protection hidden="1"/>
    </xf>
    <xf numFmtId="1" fontId="0" fillId="5" borderId="78" xfId="0" applyNumberFormat="1" applyFill="1" applyBorder="1" applyAlignment="1" applyProtection="1">
      <alignment horizontal="center" vertical="center"/>
      <protection hidden="1"/>
    </xf>
    <xf numFmtId="2" fontId="0" fillId="8" borderId="13" xfId="0" applyNumberFormat="1" applyFill="1" applyBorder="1" applyAlignment="1" applyProtection="1">
      <alignment horizontal="center" vertical="center"/>
      <protection hidden="1"/>
    </xf>
    <xf numFmtId="1" fontId="0" fillId="5" borderId="79" xfId="0" applyNumberFormat="1" applyFill="1" applyBorder="1" applyAlignment="1" applyProtection="1">
      <alignment horizontal="center" vertical="center"/>
      <protection hidden="1"/>
    </xf>
    <xf numFmtId="0" fontId="34" fillId="0" borderId="1" xfId="0" applyFont="1" applyFill="1" applyBorder="1" applyAlignment="1" applyProtection="1">
      <alignment horizontal="left" vertical="center" wrapText="1"/>
      <protection hidden="1"/>
    </xf>
    <xf numFmtId="2" fontId="0" fillId="8" borderId="8" xfId="0" applyNumberFormat="1" applyFill="1" applyBorder="1" applyAlignment="1" applyProtection="1">
      <alignment horizontal="center" vertical="center"/>
      <protection hidden="1"/>
    </xf>
    <xf numFmtId="2" fontId="0" fillId="0" borderId="87" xfId="0" applyNumberFormat="1" applyBorder="1" applyAlignment="1" applyProtection="1">
      <alignment horizontal="center" vertical="center"/>
      <protection hidden="1"/>
    </xf>
    <xf numFmtId="1" fontId="0" fillId="5" borderId="80" xfId="0" applyNumberFormat="1" applyFill="1" applyBorder="1" applyAlignment="1" applyProtection="1">
      <alignment horizontal="center" vertical="center"/>
      <protection hidden="1"/>
    </xf>
    <xf numFmtId="2" fontId="0" fillId="0" borderId="0" xfId="0" applyNumberFormat="1" applyBorder="1" applyProtection="1">
      <protection hidden="1"/>
    </xf>
    <xf numFmtId="0" fontId="32" fillId="7" borderId="12" xfId="0" applyFont="1" applyFill="1" applyBorder="1" applyAlignment="1" applyProtection="1">
      <alignment horizontal="center" vertical="center"/>
      <protection hidden="1"/>
    </xf>
    <xf numFmtId="0" fontId="35" fillId="0" borderId="1" xfId="0" applyFont="1" applyFill="1" applyBorder="1" applyAlignment="1" applyProtection="1">
      <alignment horizontal="left" vertical="center" wrapText="1"/>
      <protection hidden="1"/>
    </xf>
    <xf numFmtId="2" fontId="0" fillId="7" borderId="11" xfId="0" applyNumberFormat="1" applyFill="1" applyBorder="1" applyAlignment="1" applyProtection="1">
      <alignment horizontal="center" vertical="center"/>
      <protection hidden="1"/>
    </xf>
    <xf numFmtId="2" fontId="0" fillId="7" borderId="12" xfId="0" applyNumberFormat="1" applyFill="1" applyBorder="1" applyAlignment="1" applyProtection="1">
      <alignment horizontal="center" vertical="center"/>
      <protection hidden="1"/>
    </xf>
    <xf numFmtId="2" fontId="0" fillId="7" borderId="73" xfId="0" applyNumberFormat="1" applyFill="1" applyBorder="1" applyAlignment="1" applyProtection="1">
      <alignment horizontal="center" vertical="center"/>
      <protection hidden="1"/>
    </xf>
    <xf numFmtId="2" fontId="0" fillId="7" borderId="13" xfId="0" applyNumberFormat="1" applyFill="1" applyBorder="1" applyAlignment="1" applyProtection="1">
      <alignment horizontal="center" vertical="center"/>
      <protection hidden="1"/>
    </xf>
    <xf numFmtId="0" fontId="38" fillId="0" borderId="0" xfId="0" applyFont="1" applyFill="1" applyAlignment="1" applyProtection="1">
      <alignment horizontal="left" vertical="center" wrapText="1"/>
      <protection hidden="1"/>
    </xf>
    <xf numFmtId="0" fontId="32" fillId="3" borderId="1" xfId="0" applyFont="1" applyFill="1" applyBorder="1" applyAlignment="1" applyProtection="1">
      <alignment horizontal="left" vertical="center" wrapText="1"/>
      <protection hidden="1"/>
    </xf>
    <xf numFmtId="2" fontId="0" fillId="7" borderId="8" xfId="0" applyNumberFormat="1" applyFill="1" applyBorder="1" applyAlignment="1" applyProtection="1">
      <alignment horizontal="center" vertical="center"/>
      <protection hidden="1"/>
    </xf>
    <xf numFmtId="0" fontId="32" fillId="9" borderId="12" xfId="0" applyFont="1" applyFill="1" applyBorder="1" applyAlignment="1" applyProtection="1">
      <alignment horizontal="center" vertical="center"/>
      <protection hidden="1"/>
    </xf>
    <xf numFmtId="0" fontId="38" fillId="3" borderId="1" xfId="0" applyFont="1" applyFill="1" applyBorder="1" applyAlignment="1" applyProtection="1">
      <alignment horizontal="left" vertical="center" wrapText="1"/>
      <protection hidden="1"/>
    </xf>
    <xf numFmtId="0" fontId="34" fillId="3" borderId="1" xfId="0" applyFont="1" applyFill="1" applyBorder="1" applyAlignment="1" applyProtection="1">
      <alignment horizontal="left" vertical="center" wrapText="1"/>
      <protection hidden="1"/>
    </xf>
    <xf numFmtId="2" fontId="0" fillId="9" borderId="6" xfId="0" applyNumberFormat="1" applyFill="1" applyBorder="1" applyAlignment="1" applyProtection="1">
      <alignment horizontal="center" vertical="center"/>
      <protection hidden="1"/>
    </xf>
    <xf numFmtId="2" fontId="0" fillId="0" borderId="59" xfId="0" applyNumberFormat="1" applyBorder="1" applyAlignment="1" applyProtection="1">
      <alignment horizontal="center" vertical="center"/>
      <protection hidden="1"/>
    </xf>
    <xf numFmtId="2" fontId="0" fillId="9" borderId="11" xfId="0" applyNumberFormat="1" applyFill="1" applyBorder="1" applyAlignment="1" applyProtection="1">
      <alignment horizontal="center" vertical="center"/>
      <protection hidden="1"/>
    </xf>
    <xf numFmtId="2" fontId="0" fillId="9" borderId="12" xfId="0" applyNumberFormat="1" applyFill="1" applyBorder="1" applyAlignment="1" applyProtection="1">
      <alignment horizontal="center" vertical="center"/>
      <protection hidden="1"/>
    </xf>
    <xf numFmtId="2" fontId="0" fillId="9" borderId="14" xfId="0" applyNumberFormat="1" applyFill="1" applyBorder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left" vertical="center" wrapText="1"/>
      <protection hidden="1"/>
    </xf>
    <xf numFmtId="0" fontId="35" fillId="3" borderId="1" xfId="0" applyFont="1" applyFill="1" applyBorder="1" applyAlignment="1" applyProtection="1">
      <alignment horizontal="left" vertical="center" wrapText="1"/>
      <protection hidden="1"/>
    </xf>
    <xf numFmtId="0" fontId="38" fillId="0" borderId="3" xfId="0" applyFont="1" applyBorder="1" applyAlignment="1" applyProtection="1">
      <alignment horizontal="left" vertical="center" wrapText="1"/>
      <protection hidden="1"/>
    </xf>
    <xf numFmtId="1" fontId="32" fillId="9" borderId="9" xfId="0" applyNumberFormat="1" applyFont="1" applyFill="1" applyBorder="1" applyAlignment="1" applyProtection="1">
      <alignment horizontal="center" vertical="center"/>
      <protection hidden="1"/>
    </xf>
    <xf numFmtId="0" fontId="38" fillId="0" borderId="21" xfId="0" applyFont="1" applyBorder="1" applyAlignment="1" applyProtection="1">
      <alignment horizontal="left" vertical="center" wrapText="1"/>
      <protection hidden="1"/>
    </xf>
    <xf numFmtId="2" fontId="0" fillId="9" borderId="9" xfId="0" applyNumberFormat="1" applyFill="1" applyBorder="1" applyAlignment="1" applyProtection="1">
      <alignment horizontal="center" vertical="center"/>
      <protection hidden="1"/>
    </xf>
    <xf numFmtId="2" fontId="0" fillId="0" borderId="60" xfId="0" applyNumberFormat="1" applyBorder="1" applyAlignment="1" applyProtection="1">
      <alignment horizontal="center" vertical="center"/>
      <protection hidden="1"/>
    </xf>
    <xf numFmtId="0" fontId="40" fillId="13" borderId="65" xfId="0" applyFont="1" applyFill="1" applyBorder="1" applyAlignment="1" applyProtection="1">
      <alignment horizontal="center" vertical="center" wrapText="1"/>
      <protection hidden="1"/>
    </xf>
    <xf numFmtId="0" fontId="6" fillId="3" borderId="84" xfId="0" applyFont="1" applyFill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48" fillId="0" borderId="0" xfId="0" applyFont="1" applyAlignment="1">
      <alignment vertical="center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3" xfId="0" applyFont="1" applyFill="1" applyBorder="1" applyAlignment="1" applyProtection="1">
      <alignment horizontal="left" vertical="center" wrapText="1"/>
      <protection hidden="1"/>
    </xf>
    <xf numFmtId="0" fontId="49" fillId="3" borderId="0" xfId="1" applyFill="1" applyAlignment="1">
      <alignment horizontal="center" vertical="center"/>
    </xf>
    <xf numFmtId="0" fontId="47" fillId="3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  <protection hidden="1"/>
    </xf>
    <xf numFmtId="2" fontId="0" fillId="4" borderId="15" xfId="0" applyNumberFormat="1" applyFill="1" applyBorder="1" applyAlignment="1" applyProtection="1">
      <alignment horizontal="center" vertical="center"/>
      <protection hidden="1"/>
    </xf>
    <xf numFmtId="2" fontId="0" fillId="4" borderId="17" xfId="0" applyNumberFormat="1" applyFill="1" applyBorder="1" applyAlignment="1" applyProtection="1">
      <alignment horizontal="center" vertical="center"/>
      <protection hidden="1"/>
    </xf>
    <xf numFmtId="0" fontId="0" fillId="9" borderId="16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2" fontId="0" fillId="9" borderId="16" xfId="0" applyNumberFormat="1" applyFill="1" applyBorder="1" applyAlignment="1" applyProtection="1">
      <alignment horizontal="center" vertical="center"/>
      <protection hidden="1"/>
    </xf>
    <xf numFmtId="0" fontId="3" fillId="3" borderId="21" xfId="0" applyFont="1" applyFill="1" applyBorder="1" applyAlignment="1" applyProtection="1">
      <alignment horizontal="left" vertical="center" wrapText="1"/>
      <protection hidden="1"/>
    </xf>
    <xf numFmtId="0" fontId="42" fillId="0" borderId="52" xfId="0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2" fontId="0" fillId="7" borderId="92" xfId="0" applyNumberFormat="1" applyFill="1" applyBorder="1" applyAlignment="1" applyProtection="1">
      <alignment horizontal="center" vertical="center"/>
      <protection hidden="1"/>
    </xf>
    <xf numFmtId="2" fontId="0" fillId="0" borderId="93" xfId="0" applyNumberFormat="1" applyBorder="1" applyAlignment="1" applyProtection="1">
      <alignment horizontal="center" vertical="center"/>
      <protection hidden="1"/>
    </xf>
    <xf numFmtId="2" fontId="0" fillId="6" borderId="50" xfId="0" applyNumberFormat="1" applyFill="1" applyBorder="1" applyAlignment="1" applyProtection="1">
      <alignment horizontal="center" vertical="center"/>
      <protection hidden="1"/>
    </xf>
    <xf numFmtId="10" fontId="0" fillId="6" borderId="50" xfId="0" applyNumberFormat="1" applyFill="1" applyBorder="1" applyAlignment="1" applyProtection="1">
      <alignment horizontal="center" vertical="center"/>
      <protection hidden="1"/>
    </xf>
    <xf numFmtId="2" fontId="0" fillId="8" borderId="92" xfId="0" applyNumberFormat="1" applyFill="1" applyBorder="1" applyAlignment="1" applyProtection="1">
      <alignment horizontal="center" vertical="center"/>
      <protection hidden="1"/>
    </xf>
    <xf numFmtId="2" fontId="0" fillId="7" borderId="17" xfId="0" applyNumberFormat="1" applyFill="1" applyBorder="1" applyAlignment="1" applyProtection="1">
      <alignment horizontal="center" vertical="center"/>
      <protection hidden="1"/>
    </xf>
    <xf numFmtId="2" fontId="0" fillId="7" borderId="50" xfId="0" applyNumberFormat="1" applyFill="1" applyBorder="1" applyAlignment="1" applyProtection="1">
      <alignment horizontal="center" vertical="center"/>
      <protection hidden="1"/>
    </xf>
    <xf numFmtId="10" fontId="0" fillId="7" borderId="50" xfId="0" applyNumberFormat="1" applyFill="1" applyBorder="1" applyAlignment="1" applyProtection="1">
      <alignment horizontal="center" vertical="center"/>
      <protection hidden="1"/>
    </xf>
    <xf numFmtId="2" fontId="0" fillId="4" borderId="92" xfId="0" applyNumberFormat="1" applyFill="1" applyBorder="1" applyAlignment="1" applyProtection="1">
      <alignment horizontal="center" vertical="center"/>
      <protection hidden="1"/>
    </xf>
    <xf numFmtId="2" fontId="0" fillId="8" borderId="17" xfId="0" applyNumberFormat="1" applyFill="1" applyBorder="1" applyAlignment="1" applyProtection="1">
      <alignment horizontal="center" vertical="center"/>
      <protection hidden="1"/>
    </xf>
    <xf numFmtId="2" fontId="0" fillId="8" borderId="50" xfId="0" applyNumberFormat="1" applyFill="1" applyBorder="1" applyAlignment="1" applyProtection="1">
      <alignment horizontal="center" vertical="center"/>
      <protection hidden="1"/>
    </xf>
    <xf numFmtId="10" fontId="0" fillId="8" borderId="50" xfId="0" applyNumberFormat="1" applyFill="1" applyBorder="1" applyAlignment="1" applyProtection="1">
      <alignment horizontal="center" vertical="center"/>
      <protection hidden="1"/>
    </xf>
    <xf numFmtId="2" fontId="0" fillId="4" borderId="50" xfId="0" applyNumberFormat="1" applyFill="1" applyBorder="1" applyAlignment="1" applyProtection="1">
      <alignment horizontal="center" vertical="center"/>
      <protection hidden="1"/>
    </xf>
    <xf numFmtId="10" fontId="0" fillId="4" borderId="50" xfId="0" applyNumberFormat="1" applyFill="1" applyBorder="1" applyAlignment="1" applyProtection="1">
      <alignment horizontal="center" vertical="center"/>
      <protection hidden="1"/>
    </xf>
    <xf numFmtId="0" fontId="52" fillId="0" borderId="0" xfId="0" applyFont="1" applyAlignment="1" applyProtection="1">
      <alignment horizontal="center" vertical="center"/>
      <protection hidden="1"/>
    </xf>
    <xf numFmtId="0" fontId="0" fillId="0" borderId="96" xfId="0" applyBorder="1" applyProtection="1">
      <protection hidden="1"/>
    </xf>
    <xf numFmtId="0" fontId="0" fillId="0" borderId="97" xfId="0" applyBorder="1" applyProtection="1">
      <protection hidden="1"/>
    </xf>
    <xf numFmtId="0" fontId="0" fillId="0" borderId="56" xfId="0" applyBorder="1" applyProtection="1">
      <protection hidden="1"/>
    </xf>
    <xf numFmtId="0" fontId="43" fillId="0" borderId="50" xfId="0" applyFont="1" applyBorder="1" applyAlignment="1" applyProtection="1">
      <alignment horizontal="center" vertical="center"/>
      <protection hidden="1"/>
    </xf>
    <xf numFmtId="164" fontId="44" fillId="4" borderId="104" xfId="0" applyNumberFormat="1" applyFont="1" applyFill="1" applyBorder="1" applyAlignment="1" applyProtection="1">
      <alignment horizontal="center" vertical="center"/>
      <protection hidden="1"/>
    </xf>
    <xf numFmtId="164" fontId="44" fillId="8" borderId="105" xfId="0" applyNumberFormat="1" applyFont="1" applyFill="1" applyBorder="1" applyAlignment="1" applyProtection="1">
      <alignment horizontal="center" vertical="center"/>
      <protection hidden="1"/>
    </xf>
    <xf numFmtId="164" fontId="44" fillId="7" borderId="105" xfId="0" applyNumberFormat="1" applyFont="1" applyFill="1" applyBorder="1" applyAlignment="1" applyProtection="1">
      <alignment horizontal="center" vertical="center"/>
      <protection hidden="1"/>
    </xf>
    <xf numFmtId="164" fontId="44" fillId="9" borderId="106" xfId="0" applyNumberFormat="1" applyFont="1" applyFill="1" applyBorder="1" applyAlignment="1" applyProtection="1">
      <alignment horizontal="center" vertical="center"/>
      <protection hidden="1"/>
    </xf>
    <xf numFmtId="164" fontId="45" fillId="0" borderId="107" xfId="0" applyNumberFormat="1" applyFont="1" applyBorder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5" fillId="3" borderId="50" xfId="0" applyFont="1" applyFill="1" applyBorder="1" applyAlignment="1" applyProtection="1">
      <alignment horizontal="right"/>
      <protection hidden="1"/>
    </xf>
    <xf numFmtId="14" fontId="5" fillId="5" borderId="19" xfId="0" applyNumberFormat="1" applyFont="1" applyFill="1" applyBorder="1" applyAlignment="1" applyProtection="1">
      <alignment horizontal="left"/>
      <protection locked="0"/>
    </xf>
    <xf numFmtId="0" fontId="8" fillId="5" borderId="12" xfId="0" applyFont="1" applyFill="1" applyBorder="1" applyAlignment="1" applyProtection="1">
      <alignment horizontal="center" vertical="center"/>
      <protection hidden="1"/>
    </xf>
    <xf numFmtId="1" fontId="8" fillId="5" borderId="12" xfId="0" applyNumberFormat="1" applyFont="1" applyFill="1" applyBorder="1" applyAlignment="1" applyProtection="1">
      <alignment horizontal="center" vertical="center"/>
      <protection hidden="1"/>
    </xf>
    <xf numFmtId="49" fontId="0" fillId="5" borderId="113" xfId="0" applyNumberFormat="1" applyFont="1" applyFill="1" applyBorder="1" applyProtection="1">
      <protection locked="0"/>
    </xf>
    <xf numFmtId="49" fontId="0" fillId="5" borderId="114" xfId="0" applyNumberFormat="1" applyFont="1" applyFill="1" applyBorder="1" applyProtection="1">
      <protection locked="0"/>
    </xf>
    <xf numFmtId="49" fontId="0" fillId="5" borderId="115" xfId="0" applyNumberFormat="1" applyFont="1" applyFill="1" applyBorder="1" applyProtection="1">
      <protection locked="0"/>
    </xf>
    <xf numFmtId="0" fontId="59" fillId="0" borderId="0" xfId="0" applyFont="1" applyAlignment="1">
      <alignment horizontal="center" vertical="center"/>
    </xf>
    <xf numFmtId="0" fontId="62" fillId="0" borderId="0" xfId="0" applyFont="1"/>
    <xf numFmtId="0" fontId="27" fillId="3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hidden="1"/>
    </xf>
    <xf numFmtId="0" fontId="38" fillId="0" borderId="0" xfId="0" applyFont="1" applyFill="1" applyBorder="1" applyAlignment="1" applyProtection="1">
      <alignment horizontal="right"/>
      <protection hidden="1"/>
    </xf>
    <xf numFmtId="0" fontId="3" fillId="0" borderId="0" xfId="0" applyFont="1" applyFill="1" applyBorder="1" applyAlignment="1" applyProtection="1">
      <alignment horizontal="right"/>
      <protection hidden="1"/>
    </xf>
    <xf numFmtId="0" fontId="3" fillId="0" borderId="110" xfId="0" applyFont="1" applyBorder="1" applyAlignment="1" applyProtection="1">
      <alignment horizontal="right" vertical="center"/>
      <protection hidden="1"/>
    </xf>
    <xf numFmtId="0" fontId="3" fillId="0" borderId="112" xfId="0" applyFont="1" applyBorder="1" applyAlignment="1" applyProtection="1">
      <alignment horizontal="right"/>
      <protection hidden="1"/>
    </xf>
    <xf numFmtId="0" fontId="14" fillId="13" borderId="63" xfId="0" applyFont="1" applyFill="1" applyBorder="1" applyAlignment="1" applyProtection="1">
      <alignment horizontal="center" vertical="center" wrapText="1"/>
      <protection hidden="1"/>
    </xf>
    <xf numFmtId="0" fontId="14" fillId="13" borderId="64" xfId="0" applyFont="1" applyFill="1" applyBorder="1" applyAlignment="1" applyProtection="1">
      <alignment horizontal="center" vertical="center" wrapText="1"/>
      <protection hidden="1"/>
    </xf>
    <xf numFmtId="0" fontId="14" fillId="13" borderId="66" xfId="0" applyFont="1" applyFill="1" applyBorder="1" applyAlignment="1" applyProtection="1">
      <alignment horizontal="center" vertical="center" wrapText="1"/>
      <protection hidden="1"/>
    </xf>
    <xf numFmtId="0" fontId="63" fillId="0" borderId="108" xfId="0" applyFont="1" applyBorder="1" applyAlignment="1" applyProtection="1">
      <alignment horizontal="center" vertical="center"/>
      <protection hidden="1"/>
    </xf>
    <xf numFmtId="0" fontId="64" fillId="0" borderId="95" xfId="0" applyFont="1" applyBorder="1" applyAlignment="1" applyProtection="1">
      <alignment horizontal="center" vertical="center"/>
      <protection hidden="1"/>
    </xf>
    <xf numFmtId="0" fontId="62" fillId="0" borderId="0" xfId="0" applyFont="1" applyAlignment="1">
      <alignment wrapText="1"/>
    </xf>
    <xf numFmtId="0" fontId="60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47" fillId="0" borderId="0" xfId="0" applyFont="1" applyFill="1" applyBorder="1" applyAlignment="1">
      <alignment horizontal="center" vertical="center" wrapText="1"/>
    </xf>
    <xf numFmtId="0" fontId="0" fillId="0" borderId="127" xfId="0" applyBorder="1" applyAlignment="1" applyProtection="1">
      <alignment horizontal="center" vertical="center"/>
      <protection hidden="1"/>
    </xf>
    <xf numFmtId="0" fontId="20" fillId="0" borderId="128" xfId="0" applyFont="1" applyBorder="1" applyAlignment="1" applyProtection="1">
      <alignment horizontal="center" vertical="center"/>
      <protection hidden="1"/>
    </xf>
    <xf numFmtId="0" fontId="2" fillId="0" borderId="111" xfId="0" applyFont="1" applyBorder="1" applyAlignment="1" applyProtection="1">
      <alignment horizontal="right" vertical="center"/>
      <protection hidden="1"/>
    </xf>
    <xf numFmtId="0" fontId="4" fillId="5" borderId="123" xfId="0" applyFont="1" applyFill="1" applyBorder="1" applyAlignment="1" applyProtection="1">
      <alignment horizontal="center" vertical="center"/>
      <protection locked="0"/>
    </xf>
    <xf numFmtId="0" fontId="4" fillId="5" borderId="124" xfId="0" applyFont="1" applyFill="1" applyBorder="1" applyAlignment="1" applyProtection="1">
      <alignment horizontal="center" vertical="center"/>
      <protection locked="0"/>
    </xf>
    <xf numFmtId="1" fontId="4" fillId="8" borderId="125" xfId="0" applyNumberFormat="1" applyFont="1" applyFill="1" applyBorder="1" applyAlignment="1" applyProtection="1">
      <alignment horizontal="center" vertical="center"/>
      <protection locked="0"/>
    </xf>
    <xf numFmtId="1" fontId="4" fillId="8" borderId="126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top" wrapText="1"/>
      <protection hidden="1"/>
    </xf>
    <xf numFmtId="49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14" fontId="15" fillId="0" borderId="0" xfId="0" applyNumberFormat="1" applyFont="1" applyFill="1" applyBorder="1" applyAlignment="1" applyProtection="1">
      <alignment horizontal="left" vertical="center" wrapText="1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13" fillId="3" borderId="6" xfId="0" applyFont="1" applyFill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2" fontId="9" fillId="2" borderId="8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94" xfId="0" applyBorder="1" applyAlignment="1" applyProtection="1">
      <alignment wrapText="1"/>
      <protection hidden="1"/>
    </xf>
    <xf numFmtId="0" fontId="58" fillId="0" borderId="118" xfId="0" applyFont="1" applyBorder="1" applyAlignment="1" applyProtection="1">
      <alignment horizontal="center" vertical="center" wrapText="1"/>
      <protection hidden="1"/>
    </xf>
    <xf numFmtId="0" fontId="58" fillId="0" borderId="119" xfId="0" applyFont="1" applyBorder="1" applyAlignment="1">
      <alignment horizontal="center" vertical="center" wrapText="1"/>
    </xf>
    <xf numFmtId="0" fontId="0" fillId="0" borderId="119" xfId="0" applyBorder="1" applyAlignment="1">
      <alignment wrapText="1"/>
    </xf>
    <xf numFmtId="0" fontId="58" fillId="0" borderId="120" xfId="0" applyFont="1" applyBorder="1" applyAlignment="1">
      <alignment horizontal="center" vertical="center" wrapText="1"/>
    </xf>
    <xf numFmtId="0" fontId="58" fillId="0" borderId="121" xfId="0" applyFont="1" applyBorder="1" applyAlignment="1">
      <alignment horizontal="center" vertical="center" wrapText="1"/>
    </xf>
    <xf numFmtId="0" fontId="0" fillId="0" borderId="121" xfId="0" applyBorder="1" applyAlignment="1">
      <alignment wrapText="1"/>
    </xf>
    <xf numFmtId="0" fontId="0" fillId="0" borderId="116" xfId="0" applyBorder="1" applyAlignment="1" applyProtection="1">
      <alignment horizontal="right" vertical="center"/>
      <protection hidden="1"/>
    </xf>
    <xf numFmtId="0" fontId="0" fillId="0" borderId="117" xfId="0" applyBorder="1" applyAlignment="1"/>
    <xf numFmtId="0" fontId="0" fillId="0" borderId="120" xfId="0" applyBorder="1" applyAlignment="1" applyProtection="1">
      <alignment horizontal="right" vertical="center"/>
      <protection hidden="1"/>
    </xf>
    <xf numFmtId="0" fontId="0" fillId="0" borderId="122" xfId="0" applyBorder="1" applyAlignment="1"/>
    <xf numFmtId="2" fontId="8" fillId="2" borderId="5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1" xfId="0" applyBorder="1" applyAlignment="1" applyProtection="1">
      <alignment wrapText="1"/>
      <protection hidden="1"/>
    </xf>
    <xf numFmtId="0" fontId="12" fillId="0" borderId="90" xfId="0" applyFont="1" applyBorder="1" applyAlignment="1" applyProtection="1">
      <alignment horizontal="center" vertical="top" wrapText="1"/>
      <protection hidden="1"/>
    </xf>
    <xf numFmtId="0" fontId="12" fillId="0" borderId="91" xfId="0" applyFont="1" applyBorder="1" applyAlignment="1" applyProtection="1">
      <alignment horizontal="center" vertical="top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72" xfId="0" applyFont="1" applyBorder="1" applyAlignment="1" applyProtection="1">
      <alignment horizontal="center" vertical="center" wrapText="1"/>
      <protection hidden="1"/>
    </xf>
    <xf numFmtId="0" fontId="0" fillId="0" borderId="85" xfId="0" applyBorder="1" applyAlignment="1" applyProtection="1">
      <alignment horizontal="center" vertical="center" wrapText="1"/>
      <protection hidden="1"/>
    </xf>
    <xf numFmtId="0" fontId="0" fillId="0" borderId="74" xfId="0" applyBorder="1" applyAlignment="1" applyProtection="1">
      <alignment horizontal="center" vertical="center" wrapText="1"/>
      <protection hidden="1"/>
    </xf>
    <xf numFmtId="0" fontId="11" fillId="0" borderId="20" xfId="0" applyFont="1" applyBorder="1" applyAlignment="1" applyProtection="1">
      <alignment horizontal="center" vertical="center" wrapText="1"/>
      <protection hidden="1"/>
    </xf>
    <xf numFmtId="0" fontId="0" fillId="0" borderId="19" xfId="0" applyBorder="1" applyAlignment="1">
      <alignment horizontal="center" vertical="center" wrapText="1"/>
    </xf>
    <xf numFmtId="0" fontId="0" fillId="13" borderId="62" xfId="0" applyFont="1" applyFill="1" applyBorder="1" applyAlignment="1" applyProtection="1">
      <alignment horizontal="right" vertical="center" wrapText="1"/>
      <protection hidden="1"/>
    </xf>
    <xf numFmtId="0" fontId="41" fillId="13" borderId="67" xfId="0" applyFont="1" applyFill="1" applyBorder="1" applyAlignment="1" applyProtection="1">
      <alignment horizontal="right" vertical="center" wrapText="1"/>
      <protection hidden="1"/>
    </xf>
    <xf numFmtId="0" fontId="43" fillId="0" borderId="20" xfId="0" applyFont="1" applyBorder="1" applyAlignment="1" applyProtection="1">
      <alignment horizontal="center" vertical="center" wrapText="1"/>
      <protection hidden="1"/>
    </xf>
    <xf numFmtId="0" fontId="0" fillId="0" borderId="18" xfId="0" applyBorder="1" applyAlignment="1">
      <alignment wrapText="1"/>
    </xf>
    <xf numFmtId="0" fontId="42" fillId="0" borderId="52" xfId="0" applyFont="1" applyBorder="1" applyAlignment="1" applyProtection="1">
      <alignment horizontal="center" vertical="center"/>
      <protection hidden="1"/>
    </xf>
    <xf numFmtId="0" fontId="0" fillId="0" borderId="52" xfId="0" applyBorder="1" applyAlignment="1" applyProtection="1">
      <protection hidden="1"/>
    </xf>
    <xf numFmtId="0" fontId="43" fillId="0" borderId="50" xfId="0" applyFont="1" applyBorder="1" applyAlignment="1" applyProtection="1">
      <alignment horizontal="center" vertical="center"/>
      <protection hidden="1"/>
    </xf>
    <xf numFmtId="0" fontId="44" fillId="0" borderId="50" xfId="0" applyFont="1" applyBorder="1" applyAlignment="1" applyProtection="1">
      <protection hidden="1"/>
    </xf>
    <xf numFmtId="2" fontId="44" fillId="4" borderId="104" xfId="0" applyNumberFormat="1" applyFont="1" applyFill="1" applyBorder="1" applyAlignment="1" applyProtection="1">
      <alignment horizontal="center" vertical="center" wrapText="1"/>
      <protection hidden="1"/>
    </xf>
    <xf numFmtId="0" fontId="44" fillId="0" borderId="104" xfId="0" applyFont="1" applyBorder="1" applyAlignment="1" applyProtection="1">
      <alignment wrapText="1"/>
      <protection hidden="1"/>
    </xf>
    <xf numFmtId="2" fontId="44" fillId="7" borderId="105" xfId="0" applyNumberFormat="1" applyFont="1" applyFill="1" applyBorder="1" applyAlignment="1" applyProtection="1">
      <alignment horizontal="center" vertical="center" wrapText="1"/>
      <protection hidden="1"/>
    </xf>
    <xf numFmtId="0" fontId="44" fillId="7" borderId="105" xfId="0" applyFont="1" applyFill="1" applyBorder="1" applyAlignment="1" applyProtection="1">
      <alignment wrapText="1"/>
      <protection hidden="1"/>
    </xf>
    <xf numFmtId="2" fontId="44" fillId="4" borderId="9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1" xfId="0" applyBorder="1" applyAlignment="1">
      <alignment wrapText="1"/>
    </xf>
    <xf numFmtId="0" fontId="53" fillId="14" borderId="95" xfId="0" applyFont="1" applyFill="1" applyBorder="1" applyAlignment="1" applyProtection="1">
      <alignment horizontal="center" vertical="center" wrapText="1"/>
      <protection hidden="1"/>
    </xf>
    <xf numFmtId="0" fontId="56" fillId="0" borderId="95" xfId="0" applyFont="1" applyBorder="1" applyAlignment="1" applyProtection="1">
      <alignment horizontal="center" wrapText="1"/>
      <protection hidden="1"/>
    </xf>
    <xf numFmtId="2" fontId="44" fillId="8" borderId="9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9" xfId="0" applyBorder="1" applyAlignment="1">
      <alignment wrapText="1"/>
    </xf>
    <xf numFmtId="0" fontId="54" fillId="5" borderId="108" xfId="0" applyFont="1" applyFill="1" applyBorder="1" applyAlignment="1" applyProtection="1">
      <alignment horizontal="center" vertical="center" wrapText="1"/>
      <protection hidden="1"/>
    </xf>
    <xf numFmtId="0" fontId="55" fillId="5" borderId="108" xfId="0" applyFont="1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44" fillId="9" borderId="106" xfId="0" applyFont="1" applyFill="1" applyBorder="1" applyAlignment="1" applyProtection="1">
      <alignment horizontal="center" vertical="center" wrapText="1"/>
      <protection hidden="1"/>
    </xf>
    <xf numFmtId="0" fontId="44" fillId="0" borderId="106" xfId="0" applyFont="1" applyBorder="1" applyAlignment="1" applyProtection="1">
      <alignment wrapText="1"/>
      <protection hidden="1"/>
    </xf>
    <xf numFmtId="0" fontId="45" fillId="0" borderId="107" xfId="0" applyFont="1" applyBorder="1" applyAlignment="1" applyProtection="1">
      <alignment horizontal="center" vertical="center" wrapText="1"/>
      <protection hidden="1"/>
    </xf>
    <xf numFmtId="0" fontId="45" fillId="0" borderId="107" xfId="0" applyFont="1" applyBorder="1" applyAlignment="1" applyProtection="1">
      <alignment wrapText="1"/>
      <protection hidden="1"/>
    </xf>
    <xf numFmtId="0" fontId="61" fillId="0" borderId="0" xfId="0" applyFont="1" applyBorder="1" applyAlignment="1" applyProtection="1">
      <alignment horizontal="left" vertical="center" wrapText="1"/>
      <protection hidden="1"/>
    </xf>
    <xf numFmtId="0" fontId="17" fillId="0" borderId="0" xfId="0" applyFont="1" applyBorder="1" applyAlignment="1" applyProtection="1">
      <alignment horizontal="left" vertical="center" wrapText="1"/>
      <protection hidden="1"/>
    </xf>
    <xf numFmtId="0" fontId="45" fillId="0" borderId="96" xfId="0" applyFont="1" applyBorder="1" applyAlignment="1" applyProtection="1">
      <alignment horizontal="right" vertical="center" wrapText="1"/>
      <protection hidden="1"/>
    </xf>
    <xf numFmtId="0" fontId="0" fillId="0" borderId="97" xfId="0" applyBorder="1" applyAlignment="1">
      <alignment wrapText="1"/>
    </xf>
    <xf numFmtId="0" fontId="44" fillId="9" borderId="100" xfId="0" applyFont="1" applyFill="1" applyBorder="1" applyAlignment="1" applyProtection="1">
      <alignment horizontal="center" vertical="center" wrapText="1"/>
      <protection hidden="1"/>
    </xf>
    <xf numFmtId="0" fontId="0" fillId="0" borderId="103" xfId="0" applyBorder="1" applyAlignment="1">
      <alignment wrapText="1"/>
    </xf>
    <xf numFmtId="2" fontId="44" fillId="7" borderId="99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02" xfId="0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12" borderId="27" xfId="0" applyFont="1" applyFill="1" applyBorder="1" applyAlignment="1">
      <alignment horizontal="center" vertical="center" wrapText="1"/>
    </xf>
    <xf numFmtId="0" fontId="9" fillId="12" borderId="30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FFFF"/>
      <color rgb="FF0000FF"/>
      <color rgb="FFFFCC99"/>
      <color rgb="FF99FF99"/>
      <color rgb="FFFFFF66"/>
      <color rgb="FF66FFFF"/>
      <color rgb="FF99FF66"/>
      <color rgb="FFCCFFCC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en-US" sz="1800" cap="small" baseline="0">
                <a:solidFill>
                  <a:srgbClr val="FF0000"/>
                </a:solidFill>
              </a:rPr>
              <a:t>comportamenti a carattere internalizzante a scuola</a:t>
            </a:r>
          </a:p>
        </c:rich>
      </c:tx>
      <c:overlay val="0"/>
    </c:title>
    <c:autoTitleDeleted val="0"/>
    <c:view3D>
      <c:rotX val="0"/>
      <c:rotY val="0"/>
      <c:depthPercent val="30"/>
      <c:rAngAx val="0"/>
      <c:perspective val="90"/>
    </c:view3D>
    <c:floor>
      <c:thickness val="0"/>
      <c:spPr>
        <a:solidFill>
          <a:schemeClr val="accent4">
            <a:lumMod val="20000"/>
            <a:lumOff val="80000"/>
            <a:alpha val="57000"/>
          </a:schemeClr>
        </a:solidFill>
        <a:ln>
          <a:noFill/>
        </a:ln>
        <a:effectLst/>
        <a:sp3d/>
      </c:spPr>
    </c:floor>
    <c:side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100000">
              <a:srgbClr val="FFFF99"/>
            </a:gs>
          </a:gsLst>
          <a:lin ang="5400000" scaled="1"/>
          <a:tileRect/>
        </a:gradFill>
        <a:ln>
          <a:noFill/>
        </a:ln>
        <a:effectLst/>
        <a:sp3d/>
      </c:spPr>
    </c:sideWall>
    <c:back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91000">
              <a:srgbClr val="FFFF00"/>
            </a:gs>
          </a:gsLst>
          <a:lin ang="5400000" scaled="1"/>
          <a:tileRect/>
        </a:gra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453512889466521"/>
          <c:y val="0.18686386490845272"/>
          <c:w val="0.88771394070037812"/>
          <c:h val="0.7110811118489706"/>
        </c:manualLayout>
      </c:layout>
      <c:bar3DChart>
        <c:barDir val="col"/>
        <c:grouping val="clustered"/>
        <c:varyColors val="0"/>
        <c:ser>
          <c:idx val="1"/>
          <c:order val="0"/>
          <c:tx>
            <c:v>Profilo di funzionamento</c:v>
          </c:tx>
          <c:spPr>
            <a:solidFill>
              <a:srgbClr val="66FFFF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66"/>
              </a:solidFill>
            </c:spPr>
            <c:extLst>
              <c:ext xmlns:c16="http://schemas.microsoft.com/office/drawing/2014/chart" uri="{C3380CC4-5D6E-409C-BE32-E72D297353CC}">
                <c16:uniqueId val="{00000001-F9EA-469F-B244-EB0F84B24EE3}"/>
              </c:ext>
            </c:extLst>
          </c:dPt>
          <c:dPt>
            <c:idx val="2"/>
            <c:invertIfNegative val="0"/>
            <c:bubble3D val="0"/>
            <c:spPr>
              <a:solidFill>
                <a:srgbClr val="99FF99"/>
              </a:solidFill>
            </c:spPr>
            <c:extLst>
              <c:ext xmlns:c16="http://schemas.microsoft.com/office/drawing/2014/chart" uri="{C3380CC4-5D6E-409C-BE32-E72D297353CC}">
                <c16:uniqueId val="{00000003-F9EA-469F-B244-EB0F84B24EE3}"/>
              </c:ext>
            </c:extLst>
          </c:dPt>
          <c:dPt>
            <c:idx val="3"/>
            <c:invertIfNegative val="0"/>
            <c:bubble3D val="0"/>
            <c:spPr>
              <a:solidFill>
                <a:srgbClr val="FFCC99"/>
              </a:solidFill>
            </c:spPr>
            <c:extLst>
              <c:ext xmlns:c16="http://schemas.microsoft.com/office/drawing/2014/chart" uri="{C3380CC4-5D6E-409C-BE32-E72D297353CC}">
                <c16:uniqueId val="{00000005-F9EA-469F-B244-EB0F84B24E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SEC_PrimoGrado_GIDC_Grafici!$C$4:$D$7</c:f>
              <c:strCache>
                <c:ptCount val="4"/>
                <c:pt idx="0">
                  <c:v>AFFETTIVITÀ - UMORE</c:v>
                </c:pt>
                <c:pt idx="1">
                  <c:v>ANSIA - FOBIE</c:v>
                </c:pt>
                <c:pt idx="2">
                  <c:v>BISOGNI PRIMARI</c:v>
                </c:pt>
                <c:pt idx="3">
                  <c:v>EMOZIONI</c:v>
                </c:pt>
              </c:strCache>
            </c:strRef>
          </c:cat>
          <c:val>
            <c:numRef>
              <c:f>SEC_PrimoGrado_GIDC_Grafici!$E$4:$E$7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0BA9-474F-83EC-3226FFA9D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7"/>
        <c:gapDepth val="300"/>
        <c:shape val="box"/>
        <c:axId val="137120000"/>
        <c:axId val="135376896"/>
        <c:axId val="0"/>
      </c:bar3DChart>
      <c:catAx>
        <c:axId val="13712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all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5376896"/>
        <c:crosses val="autoZero"/>
        <c:auto val="1"/>
        <c:lblAlgn val="ctr"/>
        <c:lblOffset val="100"/>
        <c:noMultiLvlLbl val="0"/>
      </c:catAx>
      <c:valAx>
        <c:axId val="135376896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66CCFF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7120000"/>
        <c:crosses val="autoZero"/>
        <c:crossBetween val="between"/>
      </c:valAx>
      <c:spPr>
        <a:noFill/>
        <a:ln>
          <a:solidFill>
            <a:srgbClr val="66FFFF">
              <a:alpha val="42000"/>
            </a:srgb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small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en-US" sz="2400" cap="small" baseline="0">
                <a:solidFill>
                  <a:srgbClr val="FF0000"/>
                </a:solidFill>
              </a:rPr>
              <a:t>comportamenti a carattere internalizzante a scuola</a:t>
            </a:r>
          </a:p>
        </c:rich>
      </c:tx>
      <c:layout>
        <c:manualLayout>
          <c:xMode val="edge"/>
          <c:yMode val="edge"/>
          <c:x val="0.17560595743562107"/>
          <c:y val="1.660377496629237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small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30"/>
      <c:rAngAx val="0"/>
      <c:perspective val="90"/>
    </c:view3D>
    <c:floor>
      <c:thickness val="0"/>
      <c:spPr>
        <a:solidFill>
          <a:schemeClr val="accent4">
            <a:lumMod val="20000"/>
            <a:lumOff val="80000"/>
            <a:alpha val="57000"/>
          </a:schemeClr>
        </a:solidFill>
        <a:ln>
          <a:noFill/>
        </a:ln>
        <a:effectLst/>
        <a:sp3d/>
      </c:spPr>
    </c:floor>
    <c:side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100000">
              <a:srgbClr val="FFFF99"/>
            </a:gs>
          </a:gsLst>
          <a:lin ang="5400000" scaled="1"/>
          <a:tileRect/>
        </a:gradFill>
        <a:ln>
          <a:noFill/>
        </a:ln>
        <a:effectLst/>
        <a:sp3d/>
      </c:spPr>
    </c:sideWall>
    <c:backWall>
      <c:thickness val="0"/>
      <c:spPr>
        <a:gradFill flip="none" rotWithShape="1">
          <a:gsLst>
            <a:gs pos="0">
              <a:schemeClr val="bg1">
                <a:alpha val="56000"/>
              </a:schemeClr>
            </a:gs>
            <a:gs pos="100000">
              <a:srgbClr val="FFFF99"/>
            </a:gs>
          </a:gsLst>
          <a:lin ang="5400000" scaled="1"/>
          <a:tileRect/>
        </a:gra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349397997793148E-2"/>
          <c:y val="0.14998151836943366"/>
          <c:w val="0.89931621655313831"/>
          <c:h val="0.73966869589402795"/>
        </c:manualLayout>
      </c:layout>
      <c:bar3DChart>
        <c:barDir val="col"/>
        <c:grouping val="clustered"/>
        <c:varyColors val="0"/>
        <c:ser>
          <c:idx val="1"/>
          <c:order val="0"/>
          <c:tx>
            <c:v>Profilo di funzionamento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FF66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95B-AA48-A071-325DC1D9A3AC}"/>
              </c:ext>
            </c:extLst>
          </c:dPt>
          <c:dPt>
            <c:idx val="1"/>
            <c:invertIfNegative val="0"/>
            <c:bubble3D val="0"/>
            <c:spPr>
              <a:solidFill>
                <a:srgbClr val="66FFFF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87A-4ECB-A3C5-A5365C762D47}"/>
              </c:ext>
            </c:extLst>
          </c:dPt>
          <c:dPt>
            <c:idx val="2"/>
            <c:invertIfNegative val="0"/>
            <c:bubble3D val="0"/>
            <c:spPr>
              <a:solidFill>
                <a:srgbClr val="99FF66"/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95B-AA48-A071-325DC1D9A3AC}"/>
              </c:ext>
            </c:extLst>
          </c:dPt>
          <c:dPt>
            <c:idx val="3"/>
            <c:invertIfNegative val="0"/>
            <c:bubble3D val="0"/>
            <c:spPr>
              <a:solidFill>
                <a:srgbClr val="FFCC99">
                  <a:alpha val="84706"/>
                </a:srgbClr>
              </a:solidFill>
              <a:ln w="9525" cap="flat" cmpd="sng" algn="ctr">
                <a:solidFill>
                  <a:schemeClr val="accent2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95B-AA48-A071-325DC1D9A3AC}"/>
              </c:ext>
            </c:extLst>
          </c:dPt>
          <c:dLbls>
            <c:dLbl>
              <c:idx val="0"/>
              <c:layout>
                <c:manualLayout>
                  <c:x val="4.84330571250747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5B-AA48-A071-325DC1D9A3AC}"/>
                </c:ext>
              </c:extLst>
            </c:dLbl>
            <c:dLbl>
              <c:idx val="2"/>
              <c:layout>
                <c:manualLayout>
                  <c:x val="4.8433057125074758E-3"/>
                  <c:y val="-6.823491868390460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5B-AA48-A071-325DC1D9A3A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0000FF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SEC_PrimoGrado_GIDC_Grafici!$C$4:$D$7</c:f>
              <c:strCache>
                <c:ptCount val="4"/>
                <c:pt idx="0">
                  <c:v>AFFETTIVITÀ - UMORE</c:v>
                </c:pt>
                <c:pt idx="1">
                  <c:v>ANSIA - FOBIE</c:v>
                </c:pt>
                <c:pt idx="2">
                  <c:v>BISOGNI PRIMARI</c:v>
                </c:pt>
                <c:pt idx="3">
                  <c:v>EMOZIONI</c:v>
                </c:pt>
              </c:strCache>
            </c:strRef>
          </c:cat>
          <c:val>
            <c:numRef>
              <c:f>SEC_PrimoGrado_GIDC_Grafici!$E$4:$E$7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D95B-AA48-A071-325DC1D9A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5"/>
        <c:gapDepth val="300"/>
        <c:shape val="box"/>
        <c:axId val="138782592"/>
        <c:axId val="138784128"/>
        <c:axId val="0"/>
      </c:bar3DChart>
      <c:catAx>
        <c:axId val="1387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rgbClr val="0000FF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784128"/>
        <c:crosses val="autoZero"/>
        <c:auto val="1"/>
        <c:lblAlgn val="ctr"/>
        <c:lblOffset val="100"/>
        <c:noMultiLvlLbl val="0"/>
      </c:catAx>
      <c:valAx>
        <c:axId val="13878412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solidFill>
                <a:srgbClr val="66CCFF"/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8782592"/>
        <c:crosses val="autoZero"/>
        <c:crossBetween val="between"/>
      </c:valAx>
      <c:spPr>
        <a:noFill/>
        <a:ln>
          <a:solidFill>
            <a:srgbClr val="66FFFF">
              <a:alpha val="42000"/>
            </a:srgb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12701</xdr:colOff>
      <xdr:row>1</xdr:row>
      <xdr:rowOff>28848</xdr:rowOff>
    </xdr:from>
    <xdr:to>
      <xdr:col>0</xdr:col>
      <xdr:colOff>6451600</xdr:colOff>
      <xdr:row>37</xdr:row>
      <xdr:rowOff>125581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AF7F4B0-3310-504A-BF91-AC9D98FDA4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01" y="219348"/>
          <a:ext cx="6438899" cy="9101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234949</xdr:colOff>
      <xdr:row>5</xdr:row>
      <xdr:rowOff>104775</xdr:rowOff>
    </xdr:from>
    <xdr:to>
      <xdr:col>14</xdr:col>
      <xdr:colOff>66674</xdr:colOff>
      <xdr:row>33</xdr:row>
      <xdr:rowOff>41275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212724</xdr:colOff>
      <xdr:row>6</xdr:row>
      <xdr:rowOff>136524</xdr:rowOff>
    </xdr:from>
    <xdr:to>
      <xdr:col>19</xdr:col>
      <xdr:colOff>104775</xdr:colOff>
      <xdr:row>13</xdr:row>
      <xdr:rowOff>66675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337424" y="1279524"/>
          <a:ext cx="2330451" cy="1263651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srgbClr val="00B050">
              <a:alpha val="4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800" b="1"/>
            <a:t>per</a:t>
          </a:r>
          <a:r>
            <a:rPr lang="it-IT" sz="1800" b="1" baseline="0"/>
            <a:t> stampare </a:t>
          </a:r>
        </a:p>
        <a:p>
          <a:pPr algn="ctr"/>
          <a:r>
            <a:rPr lang="it-IT" sz="1200" baseline="0"/>
            <a:t>attivare tasti di scelta rapida</a:t>
          </a:r>
          <a:endParaRPr lang="it-IT" sz="1100" baseline="0"/>
        </a:p>
        <a:p>
          <a:pPr algn="ctr"/>
          <a:r>
            <a:rPr lang="it-IT" sz="3200" b="1" baseline="0">
              <a:solidFill>
                <a:srgbClr val="0033CC"/>
              </a:solidFill>
            </a:rPr>
            <a:t>Ctrl+ F2</a:t>
          </a:r>
          <a:endParaRPr lang="it-IT" sz="3200" b="1">
            <a:solidFill>
              <a:srgbClr val="0033CC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312964</xdr:rowOff>
    </xdr:from>
    <xdr:to>
      <xdr:col>6</xdr:col>
      <xdr:colOff>639536</xdr:colOff>
      <xdr:row>20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680358</xdr:colOff>
      <xdr:row>20</xdr:row>
      <xdr:rowOff>54429</xdr:rowOff>
    </xdr:from>
    <xdr:to>
      <xdr:col>6</xdr:col>
      <xdr:colOff>680358</xdr:colOff>
      <xdr:row>20</xdr:row>
      <xdr:rowOff>602468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8437679" y="13525500"/>
          <a:ext cx="4068536" cy="5480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/>
            <a:t>Per</a:t>
          </a:r>
          <a:r>
            <a:rPr lang="it-IT" sz="1400" baseline="0"/>
            <a:t> "andare a capo" </a:t>
          </a:r>
        </a:p>
        <a:p>
          <a:r>
            <a:rPr lang="it-IT" sz="1400" baseline="0"/>
            <a:t>attivare contemporaneamente i tasti </a:t>
          </a:r>
          <a:r>
            <a:rPr lang="it-IT" sz="1400" b="1" baseline="0">
              <a:solidFill>
                <a:srgbClr val="0000FF"/>
              </a:solidFill>
            </a:rPr>
            <a:t>ALT+Enter</a:t>
          </a:r>
          <a:endParaRPr lang="it-IT" sz="14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sp.vi@istruzione.it%20-%20Tel.%20Centralino%20044425111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9"/>
  <sheetViews>
    <sheetView tabSelected="1" topLeftCell="A11" workbookViewId="0">
      <selection activeCell="B6" sqref="B6"/>
    </sheetView>
  </sheetViews>
  <sheetFormatPr baseColWidth="10" defaultColWidth="8.83203125" defaultRowHeight="15" x14ac:dyDescent="0.2"/>
  <cols>
    <col min="1" max="1" width="103.5" customWidth="1"/>
    <col min="3" max="7" width="9.1640625" customWidth="1"/>
  </cols>
  <sheetData>
    <row r="2" spans="1:1" ht="96" x14ac:dyDescent="0.2">
      <c r="A2" s="196" t="s">
        <v>172</v>
      </c>
    </row>
    <row r="3" spans="1:1" ht="26" x14ac:dyDescent="0.2">
      <c r="A3" s="248" t="s">
        <v>211</v>
      </c>
    </row>
    <row r="4" spans="1:1" ht="20" x14ac:dyDescent="0.2">
      <c r="A4" s="197"/>
    </row>
    <row r="5" spans="1:1" ht="20" x14ac:dyDescent="0.2">
      <c r="A5" s="263" t="s">
        <v>211</v>
      </c>
    </row>
    <row r="6" spans="1:1" ht="31" x14ac:dyDescent="0.2">
      <c r="A6" s="262" t="s">
        <v>211</v>
      </c>
    </row>
    <row r="7" spans="1:1" ht="17" x14ac:dyDescent="0.2">
      <c r="A7" s="264" t="s">
        <v>211</v>
      </c>
    </row>
    <row r="8" spans="1:1" ht="18.75" customHeight="1" x14ac:dyDescent="0.2">
      <c r="A8" s="205"/>
    </row>
    <row r="9" spans="1:1" ht="19" x14ac:dyDescent="0.2">
      <c r="A9" s="198" t="s">
        <v>211</v>
      </c>
    </row>
    <row r="10" spans="1:1" ht="21" customHeight="1" x14ac:dyDescent="0.3">
      <c r="A10" s="249" t="s">
        <v>211</v>
      </c>
    </row>
    <row r="11" spans="1:1" ht="25" x14ac:dyDescent="0.3">
      <c r="A11" s="261" t="s">
        <v>211</v>
      </c>
    </row>
    <row r="12" spans="1:1" ht="24" x14ac:dyDescent="0.3">
      <c r="A12" s="249" t="s">
        <v>211</v>
      </c>
    </row>
    <row r="13" spans="1:1" ht="26.25" customHeight="1" x14ac:dyDescent="0.2">
      <c r="A13" t="s">
        <v>211</v>
      </c>
    </row>
    <row r="14" spans="1:1" x14ac:dyDescent="0.2">
      <c r="A14" s="250" t="s">
        <v>211</v>
      </c>
    </row>
    <row r="15" spans="1:1" x14ac:dyDescent="0.2">
      <c r="A15" s="250" t="s">
        <v>211</v>
      </c>
    </row>
    <row r="16" spans="1:1" x14ac:dyDescent="0.2">
      <c r="A16" s="204" t="s">
        <v>211</v>
      </c>
    </row>
    <row r="26" spans="1:1" x14ac:dyDescent="0.2">
      <c r="A26" s="199"/>
    </row>
    <row r="27" spans="1:1" x14ac:dyDescent="0.2">
      <c r="A27" s="199"/>
    </row>
    <row r="28" spans="1:1" ht="9" customHeight="1" x14ac:dyDescent="0.2"/>
    <row r="29" spans="1:1" ht="27.75" customHeight="1" x14ac:dyDescent="0.2">
      <c r="A29" s="200"/>
    </row>
  </sheetData>
  <hyperlinks>
    <hyperlink ref="A16" r:id="rId1" display="usp.vi@istruzione.it - Tel. Centralino 0444251111" xr:uid="{00000000-0004-0000-0000-000000000000}"/>
  </hyperlinks>
  <pageMargins left="0.7" right="0.7" top="0.75" bottom="0.75" header="0.3" footer="0.3"/>
  <pageSetup paperSize="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9"/>
  <sheetViews>
    <sheetView workbookViewId="0">
      <selection activeCell="C3" sqref="C3"/>
    </sheetView>
  </sheetViews>
  <sheetFormatPr baseColWidth="10" defaultColWidth="9.1640625" defaultRowHeight="15" x14ac:dyDescent="0.2"/>
  <cols>
    <col min="1" max="1" width="4.33203125" style="123" customWidth="1"/>
    <col min="2" max="2" width="35" style="123" customWidth="1"/>
    <col min="3" max="15" width="4.33203125" style="123" customWidth="1"/>
    <col min="16" max="16384" width="9.1640625" style="123"/>
  </cols>
  <sheetData>
    <row r="1" spans="2:15" ht="16" x14ac:dyDescent="0.2">
      <c r="B1" s="251" t="s">
        <v>122</v>
      </c>
      <c r="C1" s="273">
        <f>SEC_PrimoGrado_GIDC_GrigliaOss.!C2</f>
        <v>0</v>
      </c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</row>
    <row r="2" spans="2:15" ht="16" x14ac:dyDescent="0.2">
      <c r="B2" s="251" t="s">
        <v>195</v>
      </c>
      <c r="C2" s="273">
        <f>SEC_PrimoGrado_GIDC_GrigliaOss.!C3</f>
        <v>0</v>
      </c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2:15" ht="16" x14ac:dyDescent="0.2">
      <c r="B3" s="252" t="s">
        <v>123</v>
      </c>
      <c r="C3" s="243">
        <f>SEC_PrimoGrado_GIDC_GrigliaOss.!G4</f>
        <v>0</v>
      </c>
      <c r="D3" s="243">
        <f>SEC_PrimoGrado_GIDC_GrigliaOss.!G5</f>
        <v>0</v>
      </c>
      <c r="E3" s="243">
        <f>SEC_PrimoGrado_GIDC_GrigliaOss.!G6</f>
        <v>0</v>
      </c>
      <c r="F3" s="244">
        <f>SEC_PrimoGrado_GIDC_GrigliaOss.!H3</f>
        <v>0</v>
      </c>
      <c r="G3" s="244">
        <f>SEC_PrimoGrado_GIDC_GrigliaOss.!H4</f>
        <v>0</v>
      </c>
      <c r="H3" s="244">
        <f>SEC_PrimoGrado_GIDC_GrigliaOss.!H5</f>
        <v>0</v>
      </c>
      <c r="I3" s="244">
        <f>SEC_PrimoGrado_GIDC_GrigliaOss.!H6</f>
        <v>0</v>
      </c>
    </row>
    <row r="4" spans="2:15" ht="16" x14ac:dyDescent="0.2">
      <c r="B4" s="253" t="s">
        <v>124</v>
      </c>
      <c r="C4" s="273">
        <f>SEC_PrimoGrado_GIDC_GrigliaOss.!C4</f>
        <v>0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</row>
    <row r="5" spans="2:15" ht="16" x14ac:dyDescent="0.2">
      <c r="B5" s="253" t="s">
        <v>125</v>
      </c>
      <c r="C5" s="275">
        <f>SEC_PrimoGrado_GIDC_GrigliaOss.!C6</f>
        <v>0</v>
      </c>
      <c r="D5" s="274"/>
      <c r="E5" s="274"/>
    </row>
    <row r="7" spans="2:15" x14ac:dyDescent="0.2"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</row>
    <row r="35" spans="2:14" x14ac:dyDescent="0.2">
      <c r="B35" s="123" t="str">
        <f>SEC_PrimoGrado_GIDC_Grafici!C21</f>
        <v>Osservazioni</v>
      </c>
    </row>
    <row r="36" spans="2:14" s="195" customFormat="1" ht="50" customHeight="1" x14ac:dyDescent="0.2">
      <c r="B36" s="272">
        <f>SEC_PrimoGrado_GIDC_Grafici!C22</f>
        <v>0</v>
      </c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</row>
    <row r="37" spans="2:14" s="195" customFormat="1" ht="50" customHeight="1" x14ac:dyDescent="0.2"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</row>
    <row r="38" spans="2:14" s="195" customFormat="1" ht="50" customHeight="1" x14ac:dyDescent="0.2"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</row>
    <row r="39" spans="2:14" s="195" customFormat="1" ht="50" customHeight="1" x14ac:dyDescent="0.2"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</row>
  </sheetData>
  <sheetProtection algorithmName="SHA-512" hashValue="+LQt0gpZHwHuaUX7ZgqA0k7SDKoWy0Wb+eEaAtAW4JdbiWUf9dnCV/IIOHKilUMZ9758YNY4MR65QW9/V2YP6Q==" saltValue="/Phqv4uElqeSiuF0TBnWjg==" spinCount="100000" sheet="1" scenarios="1" formatRows="0"/>
  <mergeCells count="5">
    <mergeCell ref="B36:N39"/>
    <mergeCell ref="C2:O2"/>
    <mergeCell ref="C1:O1"/>
    <mergeCell ref="C4:O4"/>
    <mergeCell ref="C5:E5"/>
  </mergeCells>
  <pageMargins left="0.25" right="0.25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zoomScale="70" zoomScaleNormal="70" workbookViewId="0">
      <pane xSplit="3" ySplit="9" topLeftCell="E10" activePane="bottomRight" state="frozen"/>
      <selection pane="topRight" activeCell="D1" sqref="D1"/>
      <selection pane="bottomLeft" activeCell="A9" sqref="A9"/>
      <selection pane="bottomRight" activeCell="G4" sqref="G4"/>
    </sheetView>
  </sheetViews>
  <sheetFormatPr baseColWidth="10" defaultColWidth="9.1640625" defaultRowHeight="15" outlineLevelCol="1" x14ac:dyDescent="0.2"/>
  <cols>
    <col min="1" max="1" width="4" style="120" customWidth="1"/>
    <col min="2" max="2" width="60.5" style="121" customWidth="1"/>
    <col min="3" max="3" width="60.5" style="122" customWidth="1"/>
    <col min="4" max="8" width="25.83203125" style="122" customWidth="1"/>
    <col min="9" max="12" width="22" style="123" hidden="1" customWidth="1" outlineLevel="1"/>
    <col min="13" max="13" width="16.6640625" style="123" hidden="1" customWidth="1" outlineLevel="1"/>
    <col min="14" max="14" width="12.5" style="123" hidden="1" customWidth="1" collapsed="1"/>
    <col min="15" max="15" width="12.5" style="123" hidden="1" customWidth="1"/>
    <col min="16" max="16" width="15.6640625" style="120" hidden="1" customWidth="1"/>
    <col min="17" max="17" width="13.5" style="120" customWidth="1"/>
    <col min="18" max="18" width="9.1640625" style="123"/>
    <col min="19" max="19" width="0" style="123" hidden="1" customWidth="1"/>
    <col min="20" max="16384" width="9.1640625" style="123"/>
  </cols>
  <sheetData>
    <row r="1" spans="1:17" ht="20" customHeight="1" thickTop="1" thickBot="1" x14ac:dyDescent="0.25">
      <c r="E1" s="123"/>
      <c r="F1" s="123"/>
      <c r="H1" s="265" t="s">
        <v>207</v>
      </c>
      <c r="O1" s="120"/>
    </row>
    <row r="2" spans="1:17" ht="20" customHeight="1" thickTop="1" thickBot="1" x14ac:dyDescent="0.25">
      <c r="B2" s="254" t="s">
        <v>205</v>
      </c>
      <c r="C2" s="245"/>
      <c r="D2" s="123"/>
      <c r="E2" s="283" t="s">
        <v>206</v>
      </c>
      <c r="F2" s="284"/>
      <c r="G2" s="285"/>
      <c r="H2" s="266" t="s">
        <v>212</v>
      </c>
      <c r="O2" s="120"/>
    </row>
    <row r="3" spans="1:17" ht="20" customHeight="1" thickTop="1" thickBot="1" x14ac:dyDescent="0.25">
      <c r="B3" s="267" t="s">
        <v>216</v>
      </c>
      <c r="C3" s="246"/>
      <c r="D3" s="123"/>
      <c r="E3" s="286"/>
      <c r="F3" s="287"/>
      <c r="G3" s="288"/>
      <c r="H3" s="270"/>
      <c r="O3" s="120"/>
    </row>
    <row r="4" spans="1:17" ht="20" customHeight="1" thickTop="1" thickBot="1" x14ac:dyDescent="0.25">
      <c r="B4" s="255" t="s">
        <v>208</v>
      </c>
      <c r="C4" s="247"/>
      <c r="D4" s="123"/>
      <c r="E4" s="289" t="s">
        <v>213</v>
      </c>
      <c r="F4" s="290"/>
      <c r="G4" s="268"/>
      <c r="H4" s="270"/>
      <c r="O4" s="120"/>
    </row>
    <row r="5" spans="1:17" ht="20" customHeight="1" thickTop="1" thickBot="1" x14ac:dyDescent="0.25">
      <c r="B5" s="123"/>
      <c r="C5" s="123"/>
      <c r="D5" s="123"/>
      <c r="E5" s="289" t="s">
        <v>214</v>
      </c>
      <c r="F5" s="290"/>
      <c r="G5" s="268"/>
      <c r="H5" s="270"/>
      <c r="O5" s="120"/>
    </row>
    <row r="6" spans="1:17" ht="20" customHeight="1" thickTop="1" thickBot="1" x14ac:dyDescent="0.3">
      <c r="B6" s="241" t="s">
        <v>209</v>
      </c>
      <c r="C6" s="242"/>
      <c r="D6" s="123"/>
      <c r="E6" s="291" t="s">
        <v>215</v>
      </c>
      <c r="F6" s="292"/>
      <c r="G6" s="269"/>
      <c r="H6" s="271"/>
      <c r="O6" s="120"/>
    </row>
    <row r="7" spans="1:17" ht="20" customHeight="1" thickTop="1" thickBot="1" x14ac:dyDescent="0.25">
      <c r="O7" s="120"/>
    </row>
    <row r="8" spans="1:17" ht="33" customHeight="1" thickTop="1" thickBot="1" x14ac:dyDescent="0.25">
      <c r="A8" s="276" t="s">
        <v>0</v>
      </c>
      <c r="B8" s="278" t="s">
        <v>134</v>
      </c>
      <c r="C8" s="280" t="s">
        <v>2</v>
      </c>
      <c r="D8" s="298" t="s">
        <v>126</v>
      </c>
      <c r="E8" s="299"/>
      <c r="F8" s="299"/>
      <c r="G8" s="299"/>
      <c r="H8" s="300"/>
      <c r="I8" s="301" t="s">
        <v>126</v>
      </c>
      <c r="J8" s="297"/>
      <c r="K8" s="297"/>
      <c r="L8" s="297"/>
      <c r="M8" s="302"/>
      <c r="N8" s="281" t="s">
        <v>10</v>
      </c>
      <c r="O8" s="293" t="s">
        <v>12</v>
      </c>
    </row>
    <row r="9" spans="1:17" ht="51.75" customHeight="1" thickTop="1" thickBot="1" x14ac:dyDescent="0.25">
      <c r="A9" s="277" t="e">
        <f>#REF!</f>
        <v>#REF!</v>
      </c>
      <c r="B9" s="279" t="e">
        <f>#REF!</f>
        <v>#REF!</v>
      </c>
      <c r="C9" s="279" t="e">
        <f>#REF!</f>
        <v>#REF!</v>
      </c>
      <c r="D9" s="119" t="s">
        <v>168</v>
      </c>
      <c r="E9" s="119" t="s">
        <v>200</v>
      </c>
      <c r="F9" s="119" t="s">
        <v>201</v>
      </c>
      <c r="G9" s="119" t="s">
        <v>202</v>
      </c>
      <c r="H9" s="124" t="s">
        <v>203</v>
      </c>
      <c r="I9" s="119" t="s">
        <v>200</v>
      </c>
      <c r="J9" s="119" t="s">
        <v>201</v>
      </c>
      <c r="K9" s="119" t="s">
        <v>202</v>
      </c>
      <c r="L9" s="124" t="s">
        <v>203</v>
      </c>
      <c r="M9" s="193" t="s">
        <v>169</v>
      </c>
      <c r="N9" s="282"/>
      <c r="O9" s="294" t="s">
        <v>11</v>
      </c>
      <c r="P9" s="125" t="s">
        <v>127</v>
      </c>
      <c r="Q9" s="125" t="s">
        <v>128</v>
      </c>
    </row>
    <row r="10" spans="1:17" ht="42" customHeight="1" thickTop="1" thickBot="1" x14ac:dyDescent="0.25">
      <c r="A10" s="129"/>
      <c r="B10" s="297" t="s">
        <v>129</v>
      </c>
      <c r="C10" s="297"/>
      <c r="D10" s="130"/>
      <c r="E10" s="130"/>
      <c r="F10" s="130"/>
      <c r="G10" s="130"/>
      <c r="H10" s="130"/>
      <c r="I10" s="130"/>
      <c r="J10" s="130"/>
      <c r="K10" s="130"/>
      <c r="L10" s="131"/>
      <c r="M10" s="132"/>
      <c r="N10" s="227">
        <f>SUM(N11:N16,M11:M16)</f>
        <v>17.842592592259258</v>
      </c>
      <c r="O10" s="228">
        <f>SUM(O11:O16)/N10</f>
        <v>0</v>
      </c>
      <c r="P10" s="123"/>
      <c r="Q10" s="123"/>
    </row>
    <row r="11" spans="1:17" ht="55.5" customHeight="1" thickTop="1" x14ac:dyDescent="0.2">
      <c r="A11" s="136">
        <v>1</v>
      </c>
      <c r="B11" s="137" t="s">
        <v>181</v>
      </c>
      <c r="C11" s="201" t="s">
        <v>179</v>
      </c>
      <c r="D11" s="99"/>
      <c r="E11" s="99"/>
      <c r="F11" s="99"/>
      <c r="G11" s="99"/>
      <c r="H11" s="100"/>
      <c r="I11" s="144" t="str">
        <f t="shared" ref="I11:I12" si="0">IF(E11="x",0," ")</f>
        <v xml:space="preserve"> </v>
      </c>
      <c r="J11" s="145" t="str">
        <f t="shared" ref="J11:J12" si="1">IF(F11="x",1/3*N11," ")</f>
        <v xml:space="preserve"> </v>
      </c>
      <c r="K11" s="145" t="str">
        <f t="shared" ref="K11:K12" si="2">IF(G11="x",2/3*N11," ")</f>
        <v xml:space="preserve"> </v>
      </c>
      <c r="L11" s="146" t="str">
        <f t="shared" ref="L11:L12" si="3">IF(H11="x",3/3*N11," ")</f>
        <v xml:space="preserve"> </v>
      </c>
      <c r="M11" s="139" t="str">
        <f>IF(D11="x",-N11," ")</f>
        <v xml:space="preserve"> </v>
      </c>
      <c r="N11" s="208">
        <v>3.1018518517407405</v>
      </c>
      <c r="O11" s="140">
        <f t="shared" ref="O11:O16" si="4">SUM(I11:L11)</f>
        <v>0</v>
      </c>
      <c r="P11" s="141">
        <f t="shared" ref="P11:P16" si="5">COUNTIF(D11:H11,"X")</f>
        <v>0</v>
      </c>
      <c r="Q11" s="160">
        <f>IF(P11&lt;&gt;1,P11," ")</f>
        <v>0</v>
      </c>
    </row>
    <row r="12" spans="1:17" ht="81.75" customHeight="1" x14ac:dyDescent="0.2">
      <c r="A12" s="136">
        <v>2</v>
      </c>
      <c r="B12" s="137" t="s">
        <v>181</v>
      </c>
      <c r="C12" s="201" t="s">
        <v>180</v>
      </c>
      <c r="D12" s="99"/>
      <c r="E12" s="99"/>
      <c r="F12" s="99"/>
      <c r="G12" s="99"/>
      <c r="H12" s="100"/>
      <c r="I12" s="144" t="str">
        <f t="shared" si="0"/>
        <v xml:space="preserve"> </v>
      </c>
      <c r="J12" s="145" t="str">
        <f t="shared" si="1"/>
        <v xml:space="preserve"> </v>
      </c>
      <c r="K12" s="145" t="str">
        <f t="shared" si="2"/>
        <v xml:space="preserve"> </v>
      </c>
      <c r="L12" s="146" t="str">
        <f t="shared" si="3"/>
        <v xml:space="preserve"> </v>
      </c>
      <c r="M12" s="207"/>
      <c r="N12" s="147">
        <v>3.1018518517407405</v>
      </c>
      <c r="O12" s="140">
        <f t="shared" si="4"/>
        <v>0</v>
      </c>
      <c r="P12" s="149">
        <f t="shared" si="5"/>
        <v>0</v>
      </c>
      <c r="Q12" s="150">
        <f>IF(P12&lt;&gt;1,P12," ")</f>
        <v>0</v>
      </c>
    </row>
    <row r="13" spans="1:17" ht="49.5" customHeight="1" x14ac:dyDescent="0.2">
      <c r="A13" s="143">
        <v>3</v>
      </c>
      <c r="B13" s="137" t="s">
        <v>182</v>
      </c>
      <c r="C13" s="201" t="s">
        <v>173</v>
      </c>
      <c r="D13" s="101"/>
      <c r="E13" s="101"/>
      <c r="F13" s="101"/>
      <c r="G13" s="101"/>
      <c r="H13" s="102"/>
      <c r="I13" s="144" t="str">
        <f>IF(E13="x",0," ")</f>
        <v xml:space="preserve"> </v>
      </c>
      <c r="J13" s="145" t="str">
        <f>IF(F13="x",1/3*N13," ")</f>
        <v xml:space="preserve"> </v>
      </c>
      <c r="K13" s="145" t="str">
        <f>IF(G13="x",2/3*N13," ")</f>
        <v xml:space="preserve"> </v>
      </c>
      <c r="L13" s="146" t="str">
        <f>IF(H13="x",3/3*N13," ")</f>
        <v xml:space="preserve"> </v>
      </c>
      <c r="M13" s="144" t="str">
        <f>IF(D13="x",-N13," ")</f>
        <v xml:space="preserve"> </v>
      </c>
      <c r="N13" s="147">
        <v>3.1851851852962962</v>
      </c>
      <c r="O13" s="148">
        <f t="shared" si="4"/>
        <v>0</v>
      </c>
      <c r="P13" s="149">
        <f t="shared" si="5"/>
        <v>0</v>
      </c>
      <c r="Q13" s="150">
        <f t="shared" ref="Q13:Q46" si="6">IF(P13&lt;&gt;1,P13," ")</f>
        <v>0</v>
      </c>
    </row>
    <row r="14" spans="1:17" ht="50" customHeight="1" x14ac:dyDescent="0.2">
      <c r="A14" s="143">
        <v>4</v>
      </c>
      <c r="B14" s="137" t="s">
        <v>135</v>
      </c>
      <c r="C14" s="201" t="s">
        <v>193</v>
      </c>
      <c r="D14" s="101"/>
      <c r="E14" s="101"/>
      <c r="F14" s="101"/>
      <c r="G14" s="101"/>
      <c r="H14" s="102"/>
      <c r="I14" s="144" t="str">
        <f t="shared" ref="I14:I16" si="7">IF(E14="x",0," ")</f>
        <v xml:space="preserve"> </v>
      </c>
      <c r="J14" s="145" t="str">
        <f t="shared" ref="J14:J16" si="8">IF(F14="x",1/3*N14," ")</f>
        <v xml:space="preserve"> </v>
      </c>
      <c r="K14" s="145" t="str">
        <f t="shared" ref="K14:K16" si="9">IF(G14="x",2/3*N14," ")</f>
        <v xml:space="preserve"> </v>
      </c>
      <c r="L14" s="146" t="str">
        <f t="shared" ref="L14:L16" si="10">IF(H14="x",3/3*N14," ")</f>
        <v xml:space="preserve"> </v>
      </c>
      <c r="M14" s="144" t="str">
        <f>IF(D14="x",-N14," ")</f>
        <v xml:space="preserve"> </v>
      </c>
      <c r="N14" s="147">
        <v>2.1944444443333335</v>
      </c>
      <c r="O14" s="148">
        <f t="shared" si="4"/>
        <v>0</v>
      </c>
      <c r="P14" s="149">
        <f t="shared" si="5"/>
        <v>0</v>
      </c>
      <c r="Q14" s="150">
        <f t="shared" si="6"/>
        <v>0</v>
      </c>
    </row>
    <row r="15" spans="1:17" ht="50" customHeight="1" x14ac:dyDescent="0.2">
      <c r="A15" s="136">
        <v>5</v>
      </c>
      <c r="B15" s="137" t="s">
        <v>136</v>
      </c>
      <c r="C15" s="138" t="s">
        <v>71</v>
      </c>
      <c r="D15" s="101"/>
      <c r="E15" s="101"/>
      <c r="F15" s="101"/>
      <c r="G15" s="101"/>
      <c r="H15" s="102"/>
      <c r="I15" s="144" t="str">
        <f t="shared" si="7"/>
        <v xml:space="preserve"> </v>
      </c>
      <c r="J15" s="145" t="str">
        <f t="shared" si="8"/>
        <v xml:space="preserve"> </v>
      </c>
      <c r="K15" s="145" t="str">
        <f t="shared" si="9"/>
        <v xml:space="preserve"> </v>
      </c>
      <c r="L15" s="146" t="str">
        <f t="shared" si="10"/>
        <v xml:space="preserve"> </v>
      </c>
      <c r="M15" s="144" t="str">
        <f>IF(D15="x",-N15," ")</f>
        <v xml:space="preserve"> </v>
      </c>
      <c r="N15" s="147">
        <v>1.2592592591481482</v>
      </c>
      <c r="O15" s="148">
        <f t="shared" si="4"/>
        <v>0</v>
      </c>
      <c r="P15" s="149">
        <f t="shared" si="5"/>
        <v>0</v>
      </c>
      <c r="Q15" s="150">
        <f t="shared" si="6"/>
        <v>0</v>
      </c>
    </row>
    <row r="16" spans="1:17" ht="50" customHeight="1" thickBot="1" x14ac:dyDescent="0.25">
      <c r="A16" s="143">
        <v>6</v>
      </c>
      <c r="B16" s="137" t="s">
        <v>199</v>
      </c>
      <c r="C16" s="201" t="s">
        <v>174</v>
      </c>
      <c r="D16" s="101"/>
      <c r="E16" s="101"/>
      <c r="F16" s="101"/>
      <c r="G16" s="101"/>
      <c r="H16" s="102"/>
      <c r="I16" s="144" t="str">
        <f t="shared" si="7"/>
        <v xml:space="preserve"> </v>
      </c>
      <c r="J16" s="145" t="str">
        <f t="shared" si="8"/>
        <v xml:space="preserve"> </v>
      </c>
      <c r="K16" s="145" t="str">
        <f t="shared" si="9"/>
        <v xml:space="preserve"> </v>
      </c>
      <c r="L16" s="146" t="str">
        <f t="shared" si="10"/>
        <v xml:space="preserve"> </v>
      </c>
      <c r="M16" s="151" t="str">
        <f>IF(D16="x",-N16," ")</f>
        <v xml:space="preserve"> </v>
      </c>
      <c r="N16" s="223">
        <v>5</v>
      </c>
      <c r="O16" s="165">
        <f t="shared" si="4"/>
        <v>0</v>
      </c>
      <c r="P16" s="152">
        <f t="shared" si="5"/>
        <v>0</v>
      </c>
      <c r="Q16" s="153">
        <f t="shared" si="6"/>
        <v>0</v>
      </c>
    </row>
    <row r="17" spans="1:17" ht="39.75" customHeight="1" thickTop="1" thickBot="1" x14ac:dyDescent="0.25">
      <c r="A17" s="129"/>
      <c r="B17" s="297" t="s">
        <v>130</v>
      </c>
      <c r="C17" s="297"/>
      <c r="D17" s="130"/>
      <c r="E17" s="130"/>
      <c r="F17" s="130"/>
      <c r="G17" s="130"/>
      <c r="H17" s="130"/>
      <c r="I17" s="130"/>
      <c r="J17" s="130"/>
      <c r="K17" s="130"/>
      <c r="L17" s="131"/>
      <c r="M17" s="132"/>
      <c r="N17" s="225">
        <f>SUM(N18:N26,M18:M26)</f>
        <v>29.361111111111114</v>
      </c>
      <c r="O17" s="226">
        <f>SUM(O18:O26)/N17</f>
        <v>0</v>
      </c>
      <c r="P17" s="123"/>
      <c r="Q17" s="123"/>
    </row>
    <row r="18" spans="1:17" ht="50" customHeight="1" thickTop="1" x14ac:dyDescent="0.2">
      <c r="A18" s="154">
        <v>7</v>
      </c>
      <c r="B18" s="155" t="s">
        <v>137</v>
      </c>
      <c r="C18" s="138" t="s">
        <v>16</v>
      </c>
      <c r="D18" s="103"/>
      <c r="E18" s="103"/>
      <c r="F18" s="103"/>
      <c r="G18" s="103"/>
      <c r="H18" s="104"/>
      <c r="I18" s="156" t="str">
        <f t="shared" ref="I18" si="11">IF(E18="x",0," ")</f>
        <v xml:space="preserve"> </v>
      </c>
      <c r="J18" s="157" t="str">
        <f t="shared" ref="J18" si="12">IF(F18="x",1/3*N18," ")</f>
        <v xml:space="preserve"> </v>
      </c>
      <c r="K18" s="157" t="str">
        <f t="shared" ref="K18" si="13">IF(G18="x",2/3*N18," ")</f>
        <v xml:space="preserve"> </v>
      </c>
      <c r="L18" s="158" t="str">
        <f t="shared" ref="L18" si="14">IF(H18="x",3/3*N18," ")</f>
        <v xml:space="preserve"> </v>
      </c>
      <c r="M18" s="159" t="str">
        <f t="shared" ref="M18:M26" si="15">IF(D18="x",-N18," ")</f>
        <v xml:space="preserve"> </v>
      </c>
      <c r="N18" s="224">
        <v>3.3796296296296298</v>
      </c>
      <c r="O18" s="140">
        <f t="shared" ref="O18:O26" si="16">SUM(I18:L18)</f>
        <v>0</v>
      </c>
      <c r="P18" s="141">
        <f t="shared" ref="P18:P26" si="17">COUNTIF(D18:H18,"X")</f>
        <v>0</v>
      </c>
      <c r="Q18" s="160">
        <f t="shared" ref="Q18" si="18">IF(P18&lt;&gt;1,P18," ")</f>
        <v>0</v>
      </c>
    </row>
    <row r="19" spans="1:17" ht="50" customHeight="1" x14ac:dyDescent="0.2">
      <c r="A19" s="154">
        <v>8</v>
      </c>
      <c r="B19" s="155" t="s">
        <v>138</v>
      </c>
      <c r="C19" s="201" t="s">
        <v>178</v>
      </c>
      <c r="D19" s="103"/>
      <c r="E19" s="103"/>
      <c r="F19" s="103"/>
      <c r="G19" s="103"/>
      <c r="H19" s="104"/>
      <c r="I19" s="156" t="str">
        <f>IF(E19="x",0," ")</f>
        <v xml:space="preserve"> </v>
      </c>
      <c r="J19" s="157" t="str">
        <f>IF(F19="x",1/3*N19," ")</f>
        <v xml:space="preserve"> </v>
      </c>
      <c r="K19" s="157" t="str">
        <f>IF(G19="x",2/3*N19," ")</f>
        <v xml:space="preserve"> </v>
      </c>
      <c r="L19" s="158" t="str">
        <f>IF(H19="x",3/3*N19," ")</f>
        <v xml:space="preserve"> </v>
      </c>
      <c r="M19" s="156" t="str">
        <f t="shared" si="15"/>
        <v xml:space="preserve"> </v>
      </c>
      <c r="N19" s="161">
        <v>4.1203703703703702</v>
      </c>
      <c r="O19" s="148">
        <f t="shared" si="16"/>
        <v>0</v>
      </c>
      <c r="P19" s="149">
        <f t="shared" si="17"/>
        <v>0</v>
      </c>
      <c r="Q19" s="162">
        <f t="shared" si="6"/>
        <v>0</v>
      </c>
    </row>
    <row r="20" spans="1:17" ht="50" customHeight="1" x14ac:dyDescent="0.2">
      <c r="A20" s="154">
        <v>9</v>
      </c>
      <c r="B20" s="155" t="s">
        <v>139</v>
      </c>
      <c r="C20" s="138" t="s">
        <v>77</v>
      </c>
      <c r="D20" s="103"/>
      <c r="E20" s="103"/>
      <c r="F20" s="103"/>
      <c r="G20" s="103"/>
      <c r="H20" s="104"/>
      <c r="I20" s="156" t="str">
        <f t="shared" ref="I20:I26" si="19">IF(E20="x",0," ")</f>
        <v xml:space="preserve"> </v>
      </c>
      <c r="J20" s="157" t="str">
        <f t="shared" ref="J20:J26" si="20">IF(F20="x",1/3*N20," ")</f>
        <v xml:space="preserve"> </v>
      </c>
      <c r="K20" s="157" t="str">
        <f t="shared" ref="K20:K26" si="21">IF(G20="x",2/3*N20," ")</f>
        <v xml:space="preserve"> </v>
      </c>
      <c r="L20" s="158" t="str">
        <f t="shared" ref="L20:L26" si="22">IF(H20="x",3/3*N20," ")</f>
        <v xml:space="preserve"> </v>
      </c>
      <c r="M20" s="156" t="str">
        <f t="shared" si="15"/>
        <v xml:space="preserve"> </v>
      </c>
      <c r="N20" s="161">
        <v>2.4537037035925926</v>
      </c>
      <c r="O20" s="148">
        <f t="shared" si="16"/>
        <v>0</v>
      </c>
      <c r="P20" s="149">
        <f t="shared" si="17"/>
        <v>0</v>
      </c>
      <c r="Q20" s="162">
        <f t="shared" si="6"/>
        <v>0</v>
      </c>
    </row>
    <row r="21" spans="1:17" ht="50" customHeight="1" x14ac:dyDescent="0.2">
      <c r="A21" s="154">
        <v>10</v>
      </c>
      <c r="B21" s="155" t="s">
        <v>140</v>
      </c>
      <c r="C21" s="138" t="s">
        <v>78</v>
      </c>
      <c r="D21" s="103"/>
      <c r="E21" s="103"/>
      <c r="F21" s="103"/>
      <c r="G21" s="103"/>
      <c r="H21" s="104"/>
      <c r="I21" s="156" t="str">
        <f t="shared" si="19"/>
        <v xml:space="preserve"> </v>
      </c>
      <c r="J21" s="157" t="str">
        <f t="shared" si="20"/>
        <v xml:space="preserve"> </v>
      </c>
      <c r="K21" s="157" t="str">
        <f t="shared" si="21"/>
        <v xml:space="preserve"> </v>
      </c>
      <c r="L21" s="158" t="str">
        <f t="shared" si="22"/>
        <v xml:space="preserve"> </v>
      </c>
      <c r="M21" s="156" t="str">
        <f t="shared" si="15"/>
        <v xml:space="preserve"> </v>
      </c>
      <c r="N21" s="161">
        <v>3.4722222222222219</v>
      </c>
      <c r="O21" s="148">
        <f t="shared" si="16"/>
        <v>0</v>
      </c>
      <c r="P21" s="149">
        <f t="shared" si="17"/>
        <v>0</v>
      </c>
      <c r="Q21" s="162">
        <f t="shared" si="6"/>
        <v>0</v>
      </c>
    </row>
    <row r="22" spans="1:17" ht="50" customHeight="1" x14ac:dyDescent="0.2">
      <c r="A22" s="154">
        <v>11</v>
      </c>
      <c r="B22" s="155" t="s">
        <v>141</v>
      </c>
      <c r="C22" s="138" t="s">
        <v>79</v>
      </c>
      <c r="D22" s="103"/>
      <c r="E22" s="103"/>
      <c r="F22" s="103"/>
      <c r="G22" s="103"/>
      <c r="H22" s="104"/>
      <c r="I22" s="156" t="str">
        <f t="shared" si="19"/>
        <v xml:space="preserve"> </v>
      </c>
      <c r="J22" s="157" t="str">
        <f t="shared" si="20"/>
        <v xml:space="preserve"> </v>
      </c>
      <c r="K22" s="157" t="str">
        <f t="shared" si="21"/>
        <v xml:space="preserve"> </v>
      </c>
      <c r="L22" s="158" t="str">
        <f t="shared" si="22"/>
        <v xml:space="preserve"> </v>
      </c>
      <c r="M22" s="156" t="str">
        <f t="shared" si="15"/>
        <v xml:space="preserve"> </v>
      </c>
      <c r="N22" s="161">
        <v>2.685185185074074</v>
      </c>
      <c r="O22" s="148">
        <f t="shared" si="16"/>
        <v>0</v>
      </c>
      <c r="P22" s="149">
        <f t="shared" si="17"/>
        <v>0</v>
      </c>
      <c r="Q22" s="162">
        <f t="shared" si="6"/>
        <v>0</v>
      </c>
    </row>
    <row r="23" spans="1:17" ht="50" customHeight="1" x14ac:dyDescent="0.2">
      <c r="A23" s="154">
        <v>12</v>
      </c>
      <c r="B23" s="155" t="s">
        <v>142</v>
      </c>
      <c r="C23" s="138" t="s">
        <v>121</v>
      </c>
      <c r="D23" s="103"/>
      <c r="E23" s="103"/>
      <c r="F23" s="103"/>
      <c r="G23" s="103"/>
      <c r="H23" s="104"/>
      <c r="I23" s="156" t="str">
        <f t="shared" si="19"/>
        <v xml:space="preserve"> </v>
      </c>
      <c r="J23" s="157" t="str">
        <f t="shared" si="20"/>
        <v xml:space="preserve"> </v>
      </c>
      <c r="K23" s="157" t="str">
        <f t="shared" si="21"/>
        <v xml:space="preserve"> </v>
      </c>
      <c r="L23" s="158" t="str">
        <f t="shared" si="22"/>
        <v xml:space="preserve"> </v>
      </c>
      <c r="M23" s="156" t="str">
        <f t="shared" si="15"/>
        <v xml:space="preserve"> </v>
      </c>
      <c r="N23" s="161">
        <v>1.8611111112222225</v>
      </c>
      <c r="O23" s="148">
        <f t="shared" si="16"/>
        <v>0</v>
      </c>
      <c r="P23" s="149">
        <f t="shared" si="17"/>
        <v>0</v>
      </c>
      <c r="Q23" s="162">
        <f t="shared" si="6"/>
        <v>0</v>
      </c>
    </row>
    <row r="24" spans="1:17" ht="69" customHeight="1" x14ac:dyDescent="0.2">
      <c r="A24" s="154">
        <v>13</v>
      </c>
      <c r="B24" s="137" t="s">
        <v>143</v>
      </c>
      <c r="C24" s="201" t="s">
        <v>175</v>
      </c>
      <c r="D24" s="103"/>
      <c r="E24" s="103"/>
      <c r="F24" s="103"/>
      <c r="G24" s="103"/>
      <c r="H24" s="104"/>
      <c r="I24" s="156" t="str">
        <f t="shared" si="19"/>
        <v xml:space="preserve"> </v>
      </c>
      <c r="J24" s="157" t="str">
        <f t="shared" si="20"/>
        <v xml:space="preserve"> </v>
      </c>
      <c r="K24" s="157" t="str">
        <f t="shared" si="21"/>
        <v xml:space="preserve"> </v>
      </c>
      <c r="L24" s="158" t="str">
        <f t="shared" si="22"/>
        <v xml:space="preserve"> </v>
      </c>
      <c r="M24" s="156" t="str">
        <f t="shared" si="15"/>
        <v xml:space="preserve"> </v>
      </c>
      <c r="N24" s="161">
        <v>4.416666666666667</v>
      </c>
      <c r="O24" s="148">
        <f t="shared" si="16"/>
        <v>0</v>
      </c>
      <c r="P24" s="149">
        <f t="shared" si="17"/>
        <v>0</v>
      </c>
      <c r="Q24" s="162">
        <f t="shared" si="6"/>
        <v>0</v>
      </c>
    </row>
    <row r="25" spans="1:17" ht="50" customHeight="1" x14ac:dyDescent="0.2">
      <c r="A25" s="154">
        <v>14</v>
      </c>
      <c r="B25" s="155" t="s">
        <v>144</v>
      </c>
      <c r="C25" s="138" t="s">
        <v>83</v>
      </c>
      <c r="D25" s="103"/>
      <c r="E25" s="103"/>
      <c r="F25" s="103"/>
      <c r="G25" s="103"/>
      <c r="H25" s="104"/>
      <c r="I25" s="156" t="str">
        <f t="shared" si="19"/>
        <v xml:space="preserve"> </v>
      </c>
      <c r="J25" s="157" t="str">
        <f t="shared" si="20"/>
        <v xml:space="preserve"> </v>
      </c>
      <c r="K25" s="157" t="str">
        <f t="shared" si="21"/>
        <v xml:space="preserve"> </v>
      </c>
      <c r="L25" s="158" t="str">
        <f t="shared" si="22"/>
        <v xml:space="preserve"> </v>
      </c>
      <c r="M25" s="156" t="str">
        <f t="shared" si="15"/>
        <v xml:space="preserve"> </v>
      </c>
      <c r="N25" s="161">
        <v>4.8055555555555562</v>
      </c>
      <c r="O25" s="148">
        <f t="shared" si="16"/>
        <v>0</v>
      </c>
      <c r="P25" s="149">
        <f t="shared" si="17"/>
        <v>0</v>
      </c>
      <c r="Q25" s="162">
        <f t="shared" si="6"/>
        <v>0</v>
      </c>
    </row>
    <row r="26" spans="1:17" ht="50" customHeight="1" thickBot="1" x14ac:dyDescent="0.25">
      <c r="A26" s="154">
        <v>15</v>
      </c>
      <c r="B26" s="137" t="s">
        <v>145</v>
      </c>
      <c r="C26" s="163" t="s">
        <v>85</v>
      </c>
      <c r="D26" s="105"/>
      <c r="E26" s="105"/>
      <c r="F26" s="105"/>
      <c r="G26" s="105"/>
      <c r="H26" s="106"/>
      <c r="I26" s="156" t="str">
        <f t="shared" si="19"/>
        <v xml:space="preserve"> </v>
      </c>
      <c r="J26" s="157" t="str">
        <f t="shared" si="20"/>
        <v xml:space="preserve"> </v>
      </c>
      <c r="K26" s="157" t="str">
        <f t="shared" si="21"/>
        <v xml:space="preserve"> </v>
      </c>
      <c r="L26" s="158" t="str">
        <f t="shared" si="22"/>
        <v xml:space="preserve"> </v>
      </c>
      <c r="M26" s="164" t="str">
        <f t="shared" si="15"/>
        <v xml:space="preserve"> </v>
      </c>
      <c r="N26" s="219">
        <v>2.1666666667777776</v>
      </c>
      <c r="O26" s="165">
        <f t="shared" si="16"/>
        <v>0</v>
      </c>
      <c r="P26" s="152">
        <f t="shared" si="17"/>
        <v>0</v>
      </c>
      <c r="Q26" s="166">
        <f t="shared" ref="Q26" si="23">IF(P26&lt;&gt;1,P26," ")</f>
        <v>0</v>
      </c>
    </row>
    <row r="27" spans="1:17" ht="39.75" customHeight="1" thickTop="1" thickBot="1" x14ac:dyDescent="0.25">
      <c r="A27" s="129"/>
      <c r="B27" s="297" t="s">
        <v>17</v>
      </c>
      <c r="C27" s="297"/>
      <c r="D27" s="130"/>
      <c r="E27" s="130"/>
      <c r="F27" s="130"/>
      <c r="G27" s="130"/>
      <c r="H27" s="130"/>
      <c r="I27" s="130"/>
      <c r="J27" s="130"/>
      <c r="K27" s="130"/>
      <c r="L27" s="131"/>
      <c r="M27" s="132"/>
      <c r="N27" s="221">
        <f>SUM(N28:N34,M28:M34)</f>
        <v>24.351851851851851</v>
      </c>
      <c r="O27" s="222">
        <f>SUM(O28:O34)/N27</f>
        <v>0</v>
      </c>
      <c r="P27" s="123"/>
      <c r="Q27" s="123"/>
    </row>
    <row r="28" spans="1:17" ht="50" customHeight="1" thickTop="1" x14ac:dyDescent="0.2">
      <c r="A28" s="168">
        <v>16</v>
      </c>
      <c r="B28" s="137" t="s">
        <v>146</v>
      </c>
      <c r="C28" s="186" t="s">
        <v>183</v>
      </c>
      <c r="D28" s="107"/>
      <c r="E28" s="107"/>
      <c r="F28" s="107"/>
      <c r="G28" s="107"/>
      <c r="H28" s="108"/>
      <c r="I28" s="170" t="str">
        <f t="shared" ref="I28" si="24">IF(E28="x",0," ")</f>
        <v xml:space="preserve"> </v>
      </c>
      <c r="J28" s="171" t="str">
        <f t="shared" ref="J28" si="25">IF(F28="x",1/3*N28," ")</f>
        <v xml:space="preserve"> </v>
      </c>
      <c r="K28" s="171" t="str">
        <f t="shared" ref="K28" si="26">IF(G28="x",2/3*N28," ")</f>
        <v xml:space="preserve"> </v>
      </c>
      <c r="L28" s="172" t="str">
        <f t="shared" ref="L28" si="27">IF(H28="x",3/3*N28," ")</f>
        <v xml:space="preserve"> </v>
      </c>
      <c r="M28" s="170" t="str">
        <f t="shared" ref="M28:M34" si="28">IF(D28="x",-N28," ")</f>
        <v xml:space="preserve"> </v>
      </c>
      <c r="N28" s="220">
        <v>4.1111111110000005</v>
      </c>
      <c r="O28" s="140">
        <f t="shared" ref="O28:O34" si="29">SUM(I28:L28)</f>
        <v>0</v>
      </c>
      <c r="P28" s="141">
        <f t="shared" ref="P28:P34" si="30">COUNTIF(D28:H28,"X")</f>
        <v>0</v>
      </c>
      <c r="Q28" s="160">
        <f t="shared" si="6"/>
        <v>0</v>
      </c>
    </row>
    <row r="29" spans="1:17" ht="50" customHeight="1" x14ac:dyDescent="0.2">
      <c r="A29" s="168">
        <v>17</v>
      </c>
      <c r="B29" s="137" t="s">
        <v>147</v>
      </c>
      <c r="C29" s="169" t="s">
        <v>192</v>
      </c>
      <c r="D29" s="107"/>
      <c r="E29" s="107"/>
      <c r="F29" s="107"/>
      <c r="G29" s="107"/>
      <c r="H29" s="108"/>
      <c r="I29" s="170" t="str">
        <f t="shared" ref="I29" si="31">IF(E29="x",0," ")</f>
        <v xml:space="preserve"> </v>
      </c>
      <c r="J29" s="171" t="str">
        <f t="shared" ref="J29" si="32">IF(F29="x",1/3*N29," ")</f>
        <v xml:space="preserve"> </v>
      </c>
      <c r="K29" s="171" t="str">
        <f t="shared" ref="K29" si="33">IF(G29="x",2/3*N29," ")</f>
        <v xml:space="preserve"> </v>
      </c>
      <c r="L29" s="172" t="str">
        <f t="shared" ref="L29" si="34">IF(H29="x",3/3*N29," ")</f>
        <v xml:space="preserve"> </v>
      </c>
      <c r="M29" s="170" t="str">
        <f t="shared" si="28"/>
        <v xml:space="preserve"> </v>
      </c>
      <c r="N29" s="173">
        <v>2.7870370370370368</v>
      </c>
      <c r="O29" s="148">
        <f t="shared" si="29"/>
        <v>0</v>
      </c>
      <c r="P29" s="149">
        <f t="shared" si="30"/>
        <v>0</v>
      </c>
      <c r="Q29" s="150">
        <f t="shared" si="6"/>
        <v>0</v>
      </c>
    </row>
    <row r="30" spans="1:17" ht="50" customHeight="1" x14ac:dyDescent="0.2">
      <c r="A30" s="168">
        <v>18</v>
      </c>
      <c r="B30" s="137" t="s">
        <v>148</v>
      </c>
      <c r="C30" s="169" t="s">
        <v>191</v>
      </c>
      <c r="D30" s="107"/>
      <c r="E30" s="107"/>
      <c r="F30" s="107"/>
      <c r="G30" s="107"/>
      <c r="H30" s="108"/>
      <c r="I30" s="170" t="str">
        <f t="shared" ref="I30:I34" si="35">IF(E30="x",0," ")</f>
        <v xml:space="preserve"> </v>
      </c>
      <c r="J30" s="171" t="str">
        <f t="shared" ref="J30:J34" si="36">IF(F30="x",1/3*N30," ")</f>
        <v xml:space="preserve"> </v>
      </c>
      <c r="K30" s="171" t="str">
        <f t="shared" ref="K30:K34" si="37">IF(G30="x",2/3*N30," ")</f>
        <v xml:space="preserve"> </v>
      </c>
      <c r="L30" s="172" t="str">
        <f t="shared" ref="L30:L34" si="38">IF(H30="x",3/3*N30," ")</f>
        <v xml:space="preserve"> </v>
      </c>
      <c r="M30" s="170" t="str">
        <f t="shared" si="28"/>
        <v xml:space="preserve"> </v>
      </c>
      <c r="N30" s="173">
        <v>3.9166666666666665</v>
      </c>
      <c r="O30" s="148">
        <f t="shared" si="29"/>
        <v>0</v>
      </c>
      <c r="P30" s="149">
        <f t="shared" si="30"/>
        <v>0</v>
      </c>
      <c r="Q30" s="150">
        <f t="shared" si="6"/>
        <v>0</v>
      </c>
    </row>
    <row r="31" spans="1:17" ht="50" customHeight="1" x14ac:dyDescent="0.2">
      <c r="A31" s="168">
        <v>19</v>
      </c>
      <c r="B31" s="174" t="s">
        <v>149</v>
      </c>
      <c r="C31" s="169" t="s">
        <v>4</v>
      </c>
      <c r="D31" s="107"/>
      <c r="E31" s="107"/>
      <c r="F31" s="107"/>
      <c r="G31" s="107"/>
      <c r="H31" s="108"/>
      <c r="I31" s="170" t="str">
        <f t="shared" si="35"/>
        <v xml:space="preserve"> </v>
      </c>
      <c r="J31" s="171" t="str">
        <f t="shared" si="36"/>
        <v xml:space="preserve"> </v>
      </c>
      <c r="K31" s="171" t="str">
        <f t="shared" si="37"/>
        <v xml:space="preserve"> </v>
      </c>
      <c r="L31" s="172" t="str">
        <f t="shared" si="38"/>
        <v xml:space="preserve"> </v>
      </c>
      <c r="M31" s="170" t="str">
        <f t="shared" si="28"/>
        <v xml:space="preserve"> </v>
      </c>
      <c r="N31" s="173">
        <v>3.8981481481481484</v>
      </c>
      <c r="O31" s="148">
        <f t="shared" si="29"/>
        <v>0</v>
      </c>
      <c r="P31" s="149">
        <f t="shared" si="30"/>
        <v>0</v>
      </c>
      <c r="Q31" s="150">
        <f t="shared" si="6"/>
        <v>0</v>
      </c>
    </row>
    <row r="32" spans="1:17" ht="50" customHeight="1" x14ac:dyDescent="0.2">
      <c r="A32" s="168">
        <v>20</v>
      </c>
      <c r="B32" s="137" t="s">
        <v>150</v>
      </c>
      <c r="C32" s="169" t="s">
        <v>184</v>
      </c>
      <c r="D32" s="107"/>
      <c r="E32" s="107"/>
      <c r="F32" s="107"/>
      <c r="G32" s="107"/>
      <c r="H32" s="108"/>
      <c r="I32" s="170" t="str">
        <f t="shared" si="35"/>
        <v xml:space="preserve"> </v>
      </c>
      <c r="J32" s="171" t="str">
        <f t="shared" si="36"/>
        <v xml:space="preserve"> </v>
      </c>
      <c r="K32" s="171" t="str">
        <f t="shared" si="37"/>
        <v xml:space="preserve"> </v>
      </c>
      <c r="L32" s="172" t="str">
        <f t="shared" si="38"/>
        <v xml:space="preserve"> </v>
      </c>
      <c r="M32" s="170" t="str">
        <f t="shared" si="28"/>
        <v xml:space="preserve"> </v>
      </c>
      <c r="N32" s="173">
        <v>2.4351851851851851</v>
      </c>
      <c r="O32" s="148">
        <f t="shared" si="29"/>
        <v>0</v>
      </c>
      <c r="P32" s="149">
        <f t="shared" si="30"/>
        <v>0</v>
      </c>
      <c r="Q32" s="150">
        <f t="shared" si="6"/>
        <v>0</v>
      </c>
    </row>
    <row r="33" spans="1:17" ht="50" customHeight="1" x14ac:dyDescent="0.2">
      <c r="A33" s="168">
        <v>21</v>
      </c>
      <c r="B33" s="137" t="s">
        <v>151</v>
      </c>
      <c r="C33" s="206" t="s">
        <v>26</v>
      </c>
      <c r="D33" s="107"/>
      <c r="E33" s="107"/>
      <c r="F33" s="107"/>
      <c r="G33" s="107"/>
      <c r="H33" s="108"/>
      <c r="I33" s="170" t="str">
        <f t="shared" si="35"/>
        <v xml:space="preserve"> </v>
      </c>
      <c r="J33" s="171" t="str">
        <f t="shared" si="36"/>
        <v xml:space="preserve"> </v>
      </c>
      <c r="K33" s="171" t="str">
        <f t="shared" si="37"/>
        <v xml:space="preserve"> </v>
      </c>
      <c r="L33" s="172" t="str">
        <f t="shared" si="38"/>
        <v xml:space="preserve"> </v>
      </c>
      <c r="M33" s="170" t="str">
        <f t="shared" si="28"/>
        <v xml:space="preserve"> </v>
      </c>
      <c r="N33" s="173">
        <v>2.2037037038148148</v>
      </c>
      <c r="O33" s="148">
        <f t="shared" si="29"/>
        <v>0</v>
      </c>
      <c r="P33" s="149">
        <f t="shared" si="30"/>
        <v>0</v>
      </c>
      <c r="Q33" s="150">
        <f t="shared" si="6"/>
        <v>0</v>
      </c>
    </row>
    <row r="34" spans="1:17" ht="50" customHeight="1" thickBot="1" x14ac:dyDescent="0.25">
      <c r="A34" s="168">
        <v>22</v>
      </c>
      <c r="B34" s="137" t="s">
        <v>152</v>
      </c>
      <c r="C34" s="169" t="s">
        <v>185</v>
      </c>
      <c r="D34" s="107"/>
      <c r="E34" s="107"/>
      <c r="F34" s="107"/>
      <c r="G34" s="107"/>
      <c r="H34" s="108"/>
      <c r="I34" s="170" t="str">
        <f t="shared" si="35"/>
        <v xml:space="preserve"> </v>
      </c>
      <c r="J34" s="171" t="str">
        <f t="shared" si="36"/>
        <v xml:space="preserve"> </v>
      </c>
      <c r="K34" s="171" t="str">
        <f t="shared" si="37"/>
        <v xml:space="preserve"> </v>
      </c>
      <c r="L34" s="172" t="str">
        <f t="shared" si="38"/>
        <v xml:space="preserve"> </v>
      </c>
      <c r="M34" s="176" t="str">
        <f t="shared" si="28"/>
        <v xml:space="preserve"> </v>
      </c>
      <c r="N34" s="215">
        <v>5</v>
      </c>
      <c r="O34" s="165">
        <f t="shared" si="29"/>
        <v>0</v>
      </c>
      <c r="P34" s="152">
        <f t="shared" si="30"/>
        <v>0</v>
      </c>
      <c r="Q34" s="153">
        <f t="shared" ref="Q34" si="39">IF(P34&lt;&gt;1,P34," ")</f>
        <v>0</v>
      </c>
    </row>
    <row r="35" spans="1:17" ht="36" customHeight="1" thickTop="1" thickBot="1" x14ac:dyDescent="0.25">
      <c r="A35" s="129"/>
      <c r="B35" s="297" t="s">
        <v>131</v>
      </c>
      <c r="C35" s="297"/>
      <c r="D35" s="130"/>
      <c r="E35" s="130"/>
      <c r="F35" s="130"/>
      <c r="G35" s="130"/>
      <c r="H35" s="130"/>
      <c r="I35" s="130"/>
      <c r="J35" s="130"/>
      <c r="K35" s="130"/>
      <c r="L35" s="131"/>
      <c r="M35" s="132"/>
      <c r="N35" s="217">
        <f>SUM(N36:N46,M36:M46)</f>
        <v>39.10185185207407</v>
      </c>
      <c r="O35" s="218">
        <f>SUM(O36:O46)/N35</f>
        <v>0</v>
      </c>
      <c r="P35" s="123"/>
      <c r="Q35" s="123"/>
    </row>
    <row r="36" spans="1:17" ht="50" customHeight="1" thickTop="1" x14ac:dyDescent="0.2">
      <c r="A36" s="177">
        <v>23</v>
      </c>
      <c r="B36" s="178" t="s">
        <v>196</v>
      </c>
      <c r="C36" s="179" t="s">
        <v>176</v>
      </c>
      <c r="D36" s="109"/>
      <c r="E36" s="109"/>
      <c r="F36" s="109"/>
      <c r="G36" s="109"/>
      <c r="H36" s="110"/>
      <c r="I36" s="182" t="str">
        <f t="shared" ref="I36:I37" si="40">IF(E36="x",0," ")</f>
        <v xml:space="preserve"> </v>
      </c>
      <c r="J36" s="183" t="str">
        <f t="shared" ref="J36:J37" si="41">IF(F36="x",1/3*N36," ")</f>
        <v xml:space="preserve"> </v>
      </c>
      <c r="K36" s="183" t="str">
        <f t="shared" ref="K36:K37" si="42">IF(G36="x",2/3*N36," ")</f>
        <v xml:space="preserve"> </v>
      </c>
      <c r="L36" s="184" t="str">
        <f t="shared" ref="L36:L37" si="43">IF(H36="x",3/3*N36," ")</f>
        <v xml:space="preserve"> </v>
      </c>
      <c r="M36" s="180" t="str">
        <f>IF(D36="x",-N36," ")</f>
        <v xml:space="preserve"> </v>
      </c>
      <c r="N36" s="211">
        <v>4.5277777776666666</v>
      </c>
      <c r="O36" s="216">
        <f t="shared" ref="O36:O46" si="44">SUM(I36:L36)</f>
        <v>0</v>
      </c>
      <c r="P36" s="141">
        <f t="shared" ref="P36:P46" si="45">COUNTIF(D36:H36,"X")</f>
        <v>0</v>
      </c>
      <c r="Q36" s="142">
        <f t="shared" ref="Q36:Q37" si="46">IF(P36&lt;&gt;1,P36," ")</f>
        <v>0</v>
      </c>
    </row>
    <row r="37" spans="1:17" ht="50" customHeight="1" x14ac:dyDescent="0.2">
      <c r="A37" s="177">
        <v>24</v>
      </c>
      <c r="B37" s="178" t="s">
        <v>187</v>
      </c>
      <c r="C37" s="179" t="s">
        <v>186</v>
      </c>
      <c r="D37" s="209"/>
      <c r="E37" s="209"/>
      <c r="F37" s="209"/>
      <c r="G37" s="209"/>
      <c r="H37" s="210"/>
      <c r="I37" s="182" t="str">
        <f t="shared" si="40"/>
        <v xml:space="preserve"> </v>
      </c>
      <c r="J37" s="183" t="str">
        <f t="shared" si="41"/>
        <v xml:space="preserve"> </v>
      </c>
      <c r="K37" s="183" t="str">
        <f t="shared" si="42"/>
        <v xml:space="preserve"> </v>
      </c>
      <c r="L37" s="184" t="str">
        <f t="shared" si="43"/>
        <v xml:space="preserve"> </v>
      </c>
      <c r="M37" s="211"/>
      <c r="N37" s="183">
        <v>4.7222222223333334</v>
      </c>
      <c r="O37" s="181">
        <f t="shared" si="44"/>
        <v>0</v>
      </c>
      <c r="P37" s="149">
        <f t="shared" si="45"/>
        <v>0</v>
      </c>
      <c r="Q37" s="150">
        <f t="shared" si="46"/>
        <v>0</v>
      </c>
    </row>
    <row r="38" spans="1:17" ht="50" customHeight="1" x14ac:dyDescent="0.2">
      <c r="A38" s="177">
        <v>25</v>
      </c>
      <c r="B38" s="178" t="s">
        <v>189</v>
      </c>
      <c r="C38" s="179" t="s">
        <v>188</v>
      </c>
      <c r="D38" s="111"/>
      <c r="E38" s="111"/>
      <c r="F38" s="111"/>
      <c r="G38" s="111"/>
      <c r="H38" s="112"/>
      <c r="I38" s="182" t="str">
        <f t="shared" ref="I38" si="47">IF(E38="x",0," ")</f>
        <v xml:space="preserve"> </v>
      </c>
      <c r="J38" s="183" t="str">
        <f t="shared" ref="J38" si="48">IF(F38="x",1/3*N38," ")</f>
        <v xml:space="preserve"> </v>
      </c>
      <c r="K38" s="183" t="str">
        <f t="shared" ref="K38" si="49">IF(G38="x",2/3*N38," ")</f>
        <v xml:space="preserve"> </v>
      </c>
      <c r="L38" s="184" t="str">
        <f t="shared" ref="L38" si="50">IF(H38="x",3/3*N38," ")</f>
        <v xml:space="preserve"> </v>
      </c>
      <c r="M38" s="183" t="str">
        <f t="shared" ref="M38:M46" si="51">IF(D38="x",-N38," ")</f>
        <v xml:space="preserve"> </v>
      </c>
      <c r="N38" s="183">
        <v>4.7222222223333334</v>
      </c>
      <c r="O38" s="181">
        <f t="shared" si="44"/>
        <v>0</v>
      </c>
      <c r="P38" s="149">
        <f t="shared" si="45"/>
        <v>0</v>
      </c>
      <c r="Q38" s="150">
        <f t="shared" si="6"/>
        <v>0</v>
      </c>
    </row>
    <row r="39" spans="1:17" ht="50" customHeight="1" x14ac:dyDescent="0.2">
      <c r="A39" s="177">
        <v>26</v>
      </c>
      <c r="B39" s="178" t="s">
        <v>153</v>
      </c>
      <c r="C39" s="202" t="s">
        <v>99</v>
      </c>
      <c r="D39" s="111"/>
      <c r="E39" s="111"/>
      <c r="F39" s="111"/>
      <c r="G39" s="111"/>
      <c r="H39" s="112"/>
      <c r="I39" s="182" t="str">
        <f t="shared" ref="I39:I46" si="52">IF(E39="x",0," ")</f>
        <v xml:space="preserve"> </v>
      </c>
      <c r="J39" s="183" t="str">
        <f t="shared" ref="J39:J46" si="53">IF(F39="x",1/3*N39," ")</f>
        <v xml:space="preserve"> </v>
      </c>
      <c r="K39" s="183" t="str">
        <f t="shared" ref="K39:K46" si="54">IF(G39="x",2/3*N39," ")</f>
        <v xml:space="preserve"> </v>
      </c>
      <c r="L39" s="184" t="str">
        <f t="shared" ref="L39:L46" si="55">IF(H39="x",3/3*N39," ")</f>
        <v xml:space="preserve"> </v>
      </c>
      <c r="M39" s="183" t="str">
        <f t="shared" si="51"/>
        <v xml:space="preserve"> </v>
      </c>
      <c r="N39" s="183">
        <v>3</v>
      </c>
      <c r="O39" s="181">
        <f t="shared" si="44"/>
        <v>0</v>
      </c>
      <c r="P39" s="149">
        <f t="shared" si="45"/>
        <v>0</v>
      </c>
      <c r="Q39" s="150">
        <f t="shared" si="6"/>
        <v>0</v>
      </c>
    </row>
    <row r="40" spans="1:17" ht="50" customHeight="1" x14ac:dyDescent="0.2">
      <c r="A40" s="177">
        <v>27</v>
      </c>
      <c r="B40" s="178" t="s">
        <v>153</v>
      </c>
      <c r="C40" s="175" t="s">
        <v>7</v>
      </c>
      <c r="D40" s="111"/>
      <c r="E40" s="111"/>
      <c r="F40" s="111"/>
      <c r="G40" s="111"/>
      <c r="H40" s="112"/>
      <c r="I40" s="182" t="str">
        <f t="shared" si="52"/>
        <v xml:space="preserve"> </v>
      </c>
      <c r="J40" s="183" t="str">
        <f t="shared" si="53"/>
        <v xml:space="preserve"> </v>
      </c>
      <c r="K40" s="183" t="str">
        <f t="shared" si="54"/>
        <v xml:space="preserve"> </v>
      </c>
      <c r="L40" s="184" t="str">
        <f t="shared" si="55"/>
        <v xml:space="preserve"> </v>
      </c>
      <c r="M40" s="183" t="str">
        <f t="shared" si="51"/>
        <v xml:space="preserve"> </v>
      </c>
      <c r="N40" s="183">
        <v>2.5555555556666669</v>
      </c>
      <c r="O40" s="181">
        <f t="shared" si="44"/>
        <v>0</v>
      </c>
      <c r="P40" s="149">
        <f t="shared" si="45"/>
        <v>0</v>
      </c>
      <c r="Q40" s="150">
        <f t="shared" si="6"/>
        <v>0</v>
      </c>
    </row>
    <row r="41" spans="1:17" ht="50" customHeight="1" x14ac:dyDescent="0.2">
      <c r="A41" s="177">
        <v>28</v>
      </c>
      <c r="B41" s="178" t="s">
        <v>154</v>
      </c>
      <c r="C41" s="202" t="s">
        <v>190</v>
      </c>
      <c r="D41" s="111"/>
      <c r="E41" s="111"/>
      <c r="F41" s="111"/>
      <c r="G41" s="111"/>
      <c r="H41" s="112"/>
      <c r="I41" s="182" t="str">
        <f t="shared" si="52"/>
        <v xml:space="preserve"> </v>
      </c>
      <c r="J41" s="183" t="str">
        <f t="shared" si="53"/>
        <v xml:space="preserve"> </v>
      </c>
      <c r="K41" s="183" t="str">
        <f t="shared" si="54"/>
        <v xml:space="preserve"> </v>
      </c>
      <c r="L41" s="184" t="str">
        <f t="shared" si="55"/>
        <v xml:space="preserve"> </v>
      </c>
      <c r="M41" s="183" t="str">
        <f t="shared" si="51"/>
        <v xml:space="preserve"> </v>
      </c>
      <c r="N41" s="183">
        <v>2.0925925924814814</v>
      </c>
      <c r="O41" s="181">
        <f t="shared" si="44"/>
        <v>0</v>
      </c>
      <c r="P41" s="149">
        <f t="shared" si="45"/>
        <v>0</v>
      </c>
      <c r="Q41" s="150">
        <f t="shared" si="6"/>
        <v>0</v>
      </c>
    </row>
    <row r="42" spans="1:17" ht="50" customHeight="1" x14ac:dyDescent="0.2">
      <c r="A42" s="177">
        <v>29</v>
      </c>
      <c r="B42" s="185" t="s">
        <v>155</v>
      </c>
      <c r="C42" s="175" t="s">
        <v>29</v>
      </c>
      <c r="D42" s="111"/>
      <c r="E42" s="111"/>
      <c r="F42" s="111"/>
      <c r="G42" s="111"/>
      <c r="H42" s="112"/>
      <c r="I42" s="182" t="str">
        <f t="shared" si="52"/>
        <v xml:space="preserve"> </v>
      </c>
      <c r="J42" s="183" t="str">
        <f t="shared" si="53"/>
        <v xml:space="preserve"> </v>
      </c>
      <c r="K42" s="183" t="str">
        <f t="shared" si="54"/>
        <v xml:space="preserve"> </v>
      </c>
      <c r="L42" s="184" t="str">
        <f t="shared" si="55"/>
        <v xml:space="preserve"> </v>
      </c>
      <c r="M42" s="183" t="str">
        <f t="shared" si="51"/>
        <v xml:space="preserve"> </v>
      </c>
      <c r="N42" s="183">
        <v>2.4537037038148148</v>
      </c>
      <c r="O42" s="181">
        <f t="shared" si="44"/>
        <v>0</v>
      </c>
      <c r="P42" s="149">
        <f t="shared" si="45"/>
        <v>0</v>
      </c>
      <c r="Q42" s="150">
        <f t="shared" si="6"/>
        <v>0</v>
      </c>
    </row>
    <row r="43" spans="1:17" ht="50" customHeight="1" x14ac:dyDescent="0.2">
      <c r="A43" s="177">
        <v>30</v>
      </c>
      <c r="B43" s="185" t="s">
        <v>156</v>
      </c>
      <c r="C43" s="186" t="s">
        <v>37</v>
      </c>
      <c r="D43" s="111"/>
      <c r="E43" s="111"/>
      <c r="F43" s="111"/>
      <c r="G43" s="111"/>
      <c r="H43" s="112"/>
      <c r="I43" s="182" t="str">
        <f t="shared" si="52"/>
        <v xml:space="preserve"> </v>
      </c>
      <c r="J43" s="183" t="str">
        <f t="shared" si="53"/>
        <v xml:space="preserve"> </v>
      </c>
      <c r="K43" s="183" t="str">
        <f t="shared" si="54"/>
        <v xml:space="preserve"> </v>
      </c>
      <c r="L43" s="184" t="str">
        <f t="shared" si="55"/>
        <v xml:space="preserve"> </v>
      </c>
      <c r="M43" s="183" t="str">
        <f t="shared" si="51"/>
        <v xml:space="preserve"> </v>
      </c>
      <c r="N43" s="183">
        <v>2.1944444445555558</v>
      </c>
      <c r="O43" s="181">
        <f t="shared" si="44"/>
        <v>0</v>
      </c>
      <c r="P43" s="149">
        <f t="shared" si="45"/>
        <v>0</v>
      </c>
      <c r="Q43" s="150">
        <f t="shared" si="6"/>
        <v>0</v>
      </c>
    </row>
    <row r="44" spans="1:17" ht="50" customHeight="1" x14ac:dyDescent="0.2">
      <c r="A44" s="177">
        <v>31</v>
      </c>
      <c r="B44" s="187" t="s">
        <v>157</v>
      </c>
      <c r="C44" s="203" t="s">
        <v>177</v>
      </c>
      <c r="D44" s="111"/>
      <c r="E44" s="111"/>
      <c r="F44" s="111"/>
      <c r="G44" s="111"/>
      <c r="H44" s="112"/>
      <c r="I44" s="182" t="str">
        <f t="shared" si="52"/>
        <v xml:space="preserve"> </v>
      </c>
      <c r="J44" s="183" t="str">
        <f t="shared" si="53"/>
        <v xml:space="preserve"> </v>
      </c>
      <c r="K44" s="183" t="str">
        <f t="shared" si="54"/>
        <v xml:space="preserve"> </v>
      </c>
      <c r="L44" s="184" t="str">
        <f t="shared" si="55"/>
        <v xml:space="preserve"> </v>
      </c>
      <c r="M44" s="183" t="str">
        <f t="shared" si="51"/>
        <v xml:space="preserve"> </v>
      </c>
      <c r="N44" s="183">
        <v>4.4999999998888889</v>
      </c>
      <c r="O44" s="181">
        <f t="shared" si="44"/>
        <v>0</v>
      </c>
      <c r="P44" s="149">
        <f t="shared" si="45"/>
        <v>0</v>
      </c>
      <c r="Q44" s="150">
        <f t="shared" si="6"/>
        <v>0</v>
      </c>
    </row>
    <row r="45" spans="1:17" ht="50" customHeight="1" x14ac:dyDescent="0.2">
      <c r="A45" s="177">
        <v>32</v>
      </c>
      <c r="B45" s="187" t="s">
        <v>158</v>
      </c>
      <c r="C45" s="203" t="s">
        <v>197</v>
      </c>
      <c r="D45" s="111"/>
      <c r="E45" s="111"/>
      <c r="F45" s="111"/>
      <c r="G45" s="111"/>
      <c r="H45" s="112"/>
      <c r="I45" s="182" t="str">
        <f t="shared" si="52"/>
        <v xml:space="preserve"> </v>
      </c>
      <c r="J45" s="183" t="str">
        <f t="shared" si="53"/>
        <v xml:space="preserve"> </v>
      </c>
      <c r="K45" s="183" t="str">
        <f t="shared" si="54"/>
        <v xml:space="preserve"> </v>
      </c>
      <c r="L45" s="184" t="str">
        <f t="shared" si="55"/>
        <v xml:space="preserve"> </v>
      </c>
      <c r="M45" s="183" t="str">
        <f t="shared" si="51"/>
        <v xml:space="preserve"> </v>
      </c>
      <c r="N45" s="183">
        <v>5</v>
      </c>
      <c r="O45" s="181">
        <f t="shared" si="44"/>
        <v>0</v>
      </c>
      <c r="P45" s="149">
        <f t="shared" si="45"/>
        <v>0</v>
      </c>
      <c r="Q45" s="150">
        <f t="shared" si="6"/>
        <v>0</v>
      </c>
    </row>
    <row r="46" spans="1:17" ht="64.5" customHeight="1" thickBot="1" x14ac:dyDescent="0.25">
      <c r="A46" s="188">
        <v>33</v>
      </c>
      <c r="B46" s="189" t="s">
        <v>159</v>
      </c>
      <c r="C46" s="212" t="s">
        <v>34</v>
      </c>
      <c r="D46" s="113"/>
      <c r="E46" s="113"/>
      <c r="F46" s="113"/>
      <c r="G46" s="113"/>
      <c r="H46" s="114"/>
      <c r="I46" s="182" t="str">
        <f t="shared" si="52"/>
        <v xml:space="preserve"> </v>
      </c>
      <c r="J46" s="183" t="str">
        <f t="shared" si="53"/>
        <v xml:space="preserve"> </v>
      </c>
      <c r="K46" s="183" t="str">
        <f t="shared" si="54"/>
        <v xml:space="preserve"> </v>
      </c>
      <c r="L46" s="184" t="str">
        <f t="shared" si="55"/>
        <v xml:space="preserve"> </v>
      </c>
      <c r="M46" s="190" t="str">
        <f t="shared" si="51"/>
        <v xml:space="preserve"> </v>
      </c>
      <c r="N46" s="190">
        <v>3.3333333333333335</v>
      </c>
      <c r="O46" s="191">
        <f t="shared" si="44"/>
        <v>0</v>
      </c>
      <c r="P46" s="152">
        <f t="shared" si="45"/>
        <v>0</v>
      </c>
      <c r="Q46" s="153">
        <f t="shared" si="6"/>
        <v>0</v>
      </c>
    </row>
    <row r="47" spans="1:17" ht="17" thickTop="1" thickBot="1" x14ac:dyDescent="0.25"/>
    <row r="48" spans="1:17" ht="39" customHeight="1" thickTop="1" x14ac:dyDescent="0.2">
      <c r="B48" s="295" t="s">
        <v>194</v>
      </c>
      <c r="C48" s="303" t="s">
        <v>170</v>
      </c>
      <c r="D48" s="256" t="s">
        <v>160</v>
      </c>
      <c r="E48" s="257" t="s">
        <v>161</v>
      </c>
      <c r="F48" s="192" t="s">
        <v>210</v>
      </c>
      <c r="G48" s="258" t="s">
        <v>162</v>
      </c>
      <c r="P48" s="123"/>
      <c r="Q48" s="123"/>
    </row>
    <row r="49" spans="2:17" ht="78" customHeight="1" thickBot="1" x14ac:dyDescent="0.25">
      <c r="B49" s="296"/>
      <c r="C49" s="304"/>
      <c r="D49" s="115"/>
      <c r="E49" s="116"/>
      <c r="F49" s="117"/>
      <c r="G49" s="118"/>
      <c r="P49" s="123"/>
      <c r="Q49" s="123"/>
    </row>
    <row r="50" spans="2:17" ht="16" thickTop="1" x14ac:dyDescent="0.2"/>
  </sheetData>
  <sheetProtection algorithmName="SHA-512" hashValue="TIq3DxOdvHo7MnYaPma1ct3pMIwxUonUUlg/gf2JIOTboM6SlVhCKrXTFK0tuNE2UambneBK8wYvGiU9TowGNA==" saltValue="NRrAtTQpnGTkt5atRChzJQ==" spinCount="100000" sheet="1" scenarios="1" formatRows="0"/>
  <mergeCells count="17">
    <mergeCell ref="O8:O9"/>
    <mergeCell ref="B48:B49"/>
    <mergeCell ref="B27:C27"/>
    <mergeCell ref="B17:C17"/>
    <mergeCell ref="B10:C10"/>
    <mergeCell ref="D8:H8"/>
    <mergeCell ref="I8:M8"/>
    <mergeCell ref="C48:C49"/>
    <mergeCell ref="B35:C35"/>
    <mergeCell ref="A8:A9"/>
    <mergeCell ref="B8:B9"/>
    <mergeCell ref="C8:C9"/>
    <mergeCell ref="N8:N9"/>
    <mergeCell ref="E2:G3"/>
    <mergeCell ref="E4:F4"/>
    <mergeCell ref="E5:F5"/>
    <mergeCell ref="E6:F6"/>
  </mergeCells>
  <pageMargins left="0.7" right="0.7" top="0.75" bottom="0.75" header="0.3" footer="0.3"/>
  <pageSetup paperSize="9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1"/>
  <sheetViews>
    <sheetView zoomScale="70" zoomScaleNormal="70" workbookViewId="0">
      <selection activeCell="C4" sqref="C4:D4"/>
    </sheetView>
  </sheetViews>
  <sheetFormatPr baseColWidth="10" defaultColWidth="9.1640625" defaultRowHeight="15" x14ac:dyDescent="0.2"/>
  <cols>
    <col min="1" max="1" width="9.1640625" style="123"/>
    <col min="2" max="2" width="10.5" style="123" customWidth="1"/>
    <col min="3" max="3" width="12.5" style="123" customWidth="1"/>
    <col min="4" max="4" width="50.83203125" style="123" customWidth="1"/>
    <col min="5" max="5" width="15.5" style="123" customWidth="1"/>
    <col min="6" max="14" width="10.5" style="123" customWidth="1"/>
    <col min="15" max="16384" width="9.1640625" style="123"/>
  </cols>
  <sheetData>
    <row r="1" spans="2:9" ht="33" customHeight="1" thickBot="1" x14ac:dyDescent="0.25"/>
    <row r="2" spans="2:9" ht="51.75" customHeight="1" thickTop="1" thickBot="1" x14ac:dyDescent="0.25">
      <c r="B2" s="126"/>
      <c r="C2" s="127"/>
      <c r="D2" s="213"/>
      <c r="E2" s="213"/>
      <c r="F2" s="307"/>
      <c r="G2" s="308"/>
      <c r="H2" s="127"/>
      <c r="I2" s="128"/>
    </row>
    <row r="3" spans="2:9" ht="27.75" customHeight="1" thickTop="1" thickBot="1" x14ac:dyDescent="0.35">
      <c r="B3" s="133"/>
      <c r="C3" s="305" t="s">
        <v>164</v>
      </c>
      <c r="D3" s="306"/>
      <c r="E3" s="233" t="s">
        <v>165</v>
      </c>
      <c r="F3" s="309" t="s">
        <v>166</v>
      </c>
      <c r="G3" s="310"/>
      <c r="H3" s="134"/>
      <c r="I3" s="135"/>
    </row>
    <row r="4" spans="2:9" ht="55.5" customHeight="1" thickTop="1" x14ac:dyDescent="0.3">
      <c r="B4" s="133"/>
      <c r="C4" s="315" t="s">
        <v>171</v>
      </c>
      <c r="D4" s="316"/>
      <c r="E4" s="234" t="str">
        <f>IF(SUM(SEC_PrimoGrado_GIDC_GrigliaOss.!P11:P16)=0,"?",SEC_PrimoGrado_GIDC_GrigliaOss.!O10)</f>
        <v>?</v>
      </c>
      <c r="F4" s="311" t="str">
        <f>IF(E4="?","?",IF(E4&lt;26%,"basso",IF(E4&lt;61%,"medio",IF(E4&lt;81%,"elevato",IF(E4&gt;80%,"molto elevato")))))</f>
        <v>?</v>
      </c>
      <c r="G4" s="312"/>
      <c r="H4" s="134"/>
      <c r="I4" s="135"/>
    </row>
    <row r="5" spans="2:9" ht="81.75" customHeight="1" x14ac:dyDescent="0.2">
      <c r="B5" s="133"/>
      <c r="C5" s="319" t="s">
        <v>132</v>
      </c>
      <c r="D5" s="335"/>
      <c r="E5" s="235" t="str">
        <f>IF(SUM(SEC_PrimoGrado_GIDC_GrigliaOss.!P18:P26)=0,"?",SEC_PrimoGrado_GIDC_GrigliaOss.!O17)</f>
        <v>?</v>
      </c>
      <c r="F5" s="319" t="str">
        <f>IF(E5="?","?",IF(E5&lt;26%,"basso",IF(E5&lt;61%,"medio",IF(E5&lt;81%,"elevato",IF(E5&gt;80%,"molto elevato")))))</f>
        <v>?</v>
      </c>
      <c r="G5" s="320"/>
      <c r="H5" s="134"/>
      <c r="I5" s="135"/>
    </row>
    <row r="6" spans="2:9" ht="49.5" customHeight="1" x14ac:dyDescent="0.3">
      <c r="B6" s="133"/>
      <c r="C6" s="334" t="s">
        <v>198</v>
      </c>
      <c r="D6" s="335"/>
      <c r="E6" s="236" t="str">
        <f>IF(SUM(SEC_PrimoGrado_GIDC_GrigliaOss.!P28:P34)=0,"?",SEC_PrimoGrado_GIDC_GrigliaOss.!O27)</f>
        <v>?</v>
      </c>
      <c r="F6" s="313" t="str">
        <f>IF(E6="?","?",IF(E6&lt;26%,"basso",IF(E6&lt;61%,"medio",IF(E6&lt;81%,"elevato",IF(E6&gt;80%,"molto elevato")))))</f>
        <v>?</v>
      </c>
      <c r="G6" s="314"/>
      <c r="H6" s="134"/>
      <c r="I6" s="135"/>
    </row>
    <row r="7" spans="2:9" ht="50" customHeight="1" thickBot="1" x14ac:dyDescent="0.35">
      <c r="B7" s="133"/>
      <c r="C7" s="332" t="s">
        <v>133</v>
      </c>
      <c r="D7" s="333"/>
      <c r="E7" s="237" t="str">
        <f>IF(SUM(SEC_PrimoGrado_GIDC_GrigliaOss.!P36:P46)=0,"?",SEC_PrimoGrado_GIDC_GrigliaOss.!O35)</f>
        <v>?</v>
      </c>
      <c r="F7" s="324" t="str">
        <f>IF(E7="?","?",IF(E7&lt;26%,"basso",IF(E7&lt;61%,"medio",IF(E7&lt;81%,"elevato",IF(E7&gt;80%,"molto elevato")))))</f>
        <v>?</v>
      </c>
      <c r="G7" s="325"/>
      <c r="H7" s="134"/>
      <c r="I7" s="135"/>
    </row>
    <row r="8" spans="2:9" ht="50" customHeight="1" thickTop="1" thickBot="1" x14ac:dyDescent="0.35">
      <c r="B8" s="133"/>
      <c r="C8" s="330" t="s">
        <v>167</v>
      </c>
      <c r="D8" s="331"/>
      <c r="E8" s="238" t="str">
        <f>IF(E4="?","?",IF(E5="?","?",IF(E6="?","?",IF(E7="?","?",AVERAGE(E4:E7)))))</f>
        <v>?</v>
      </c>
      <c r="F8" s="326" t="str">
        <f>IF(E7="?","",IF(E7&lt;25.1%,"basso",IF(E7&lt;60.1%,"medio",IF(E7&lt;80.1%,"elevato",IF(E7&gt;80%,"molto elevato")))))</f>
        <v/>
      </c>
      <c r="G8" s="327"/>
      <c r="H8" s="134"/>
      <c r="I8" s="135"/>
    </row>
    <row r="9" spans="2:9" ht="50" customHeight="1" thickTop="1" x14ac:dyDescent="0.2">
      <c r="B9" s="133"/>
      <c r="C9" s="134"/>
      <c r="D9" s="134"/>
      <c r="E9" s="134"/>
      <c r="F9" s="134"/>
      <c r="G9" s="134"/>
      <c r="H9" s="134"/>
      <c r="I9" s="135"/>
    </row>
    <row r="10" spans="2:9" ht="27.75" customHeight="1" x14ac:dyDescent="0.2">
      <c r="B10" s="133"/>
      <c r="C10" s="134"/>
      <c r="D10" s="134"/>
      <c r="E10" s="134"/>
      <c r="F10" s="134"/>
      <c r="G10" s="134"/>
      <c r="H10" s="134"/>
      <c r="I10" s="135"/>
    </row>
    <row r="11" spans="2:9" ht="50" customHeight="1" x14ac:dyDescent="0.2">
      <c r="B11" s="133"/>
      <c r="C11" s="134"/>
      <c r="D11" s="134"/>
      <c r="E11" s="134"/>
      <c r="F11" s="134"/>
      <c r="G11" s="134"/>
      <c r="H11" s="134"/>
      <c r="I11" s="135"/>
    </row>
    <row r="12" spans="2:9" ht="50" customHeight="1" x14ac:dyDescent="0.2">
      <c r="B12" s="133"/>
      <c r="C12" s="134"/>
      <c r="D12" s="134"/>
      <c r="E12" s="134"/>
      <c r="F12" s="134"/>
      <c r="G12" s="134"/>
      <c r="H12" s="134"/>
      <c r="I12" s="135"/>
    </row>
    <row r="13" spans="2:9" ht="50" customHeight="1" x14ac:dyDescent="0.2">
      <c r="B13" s="133"/>
      <c r="C13" s="134"/>
      <c r="D13" s="134"/>
      <c r="E13" s="134"/>
      <c r="F13" s="134"/>
      <c r="G13" s="134"/>
      <c r="H13" s="134"/>
      <c r="I13" s="135"/>
    </row>
    <row r="14" spans="2:9" ht="50" customHeight="1" x14ac:dyDescent="0.2">
      <c r="B14" s="133"/>
      <c r="C14" s="134"/>
      <c r="D14" s="134"/>
      <c r="E14" s="134"/>
      <c r="F14" s="134"/>
      <c r="G14" s="134"/>
      <c r="H14" s="134"/>
      <c r="I14" s="135"/>
    </row>
    <row r="15" spans="2:9" ht="50" customHeight="1" x14ac:dyDescent="0.2">
      <c r="B15" s="133"/>
      <c r="C15" s="134"/>
      <c r="D15" s="134"/>
      <c r="E15" s="134"/>
      <c r="F15" s="134"/>
      <c r="G15" s="134"/>
      <c r="H15" s="134"/>
      <c r="I15" s="135"/>
    </row>
    <row r="16" spans="2:9" ht="50" customHeight="1" x14ac:dyDescent="0.2">
      <c r="B16" s="133"/>
      <c r="C16" s="134"/>
      <c r="D16" s="134"/>
      <c r="E16" s="134"/>
      <c r="F16" s="134"/>
      <c r="G16" s="134"/>
      <c r="H16" s="134"/>
      <c r="I16" s="135"/>
    </row>
    <row r="17" spans="2:9" ht="69" customHeight="1" x14ac:dyDescent="0.2">
      <c r="B17" s="133"/>
      <c r="C17" s="134"/>
      <c r="D17" s="134"/>
      <c r="E17" s="134"/>
      <c r="F17" s="134"/>
      <c r="G17" s="134"/>
      <c r="H17" s="134"/>
      <c r="I17" s="135"/>
    </row>
    <row r="18" spans="2:9" ht="50" customHeight="1" x14ac:dyDescent="0.2">
      <c r="B18" s="133"/>
      <c r="C18" s="134"/>
      <c r="D18" s="134"/>
      <c r="E18" s="134"/>
      <c r="F18" s="134"/>
      <c r="G18" s="134"/>
      <c r="H18" s="134"/>
      <c r="I18" s="135"/>
    </row>
    <row r="19" spans="2:9" ht="50" customHeight="1" x14ac:dyDescent="0.2">
      <c r="B19" s="133"/>
      <c r="C19" s="134"/>
      <c r="D19" s="134"/>
      <c r="E19" s="134"/>
      <c r="F19" s="134"/>
      <c r="G19" s="134"/>
      <c r="H19" s="134"/>
      <c r="I19" s="135"/>
    </row>
    <row r="20" spans="2:9" ht="27" customHeight="1" x14ac:dyDescent="0.2">
      <c r="B20" s="133"/>
      <c r="C20" s="167"/>
      <c r="D20" s="134"/>
      <c r="E20" s="134"/>
      <c r="F20" s="134"/>
      <c r="G20" s="134"/>
      <c r="H20" s="134"/>
      <c r="I20" s="135"/>
    </row>
    <row r="21" spans="2:9" ht="50" customHeight="1" x14ac:dyDescent="0.2">
      <c r="B21" s="133"/>
      <c r="C21" s="328" t="s">
        <v>35</v>
      </c>
      <c r="D21" s="329"/>
      <c r="E21" s="329"/>
      <c r="F21" s="329"/>
      <c r="G21" s="329"/>
      <c r="H21" s="214"/>
      <c r="I21" s="135"/>
    </row>
    <row r="22" spans="2:9" ht="50" customHeight="1" x14ac:dyDescent="0.2">
      <c r="B22" s="133"/>
      <c r="C22" s="323"/>
      <c r="D22" s="323"/>
      <c r="E22" s="323"/>
      <c r="F22" s="323"/>
      <c r="G22" s="323"/>
      <c r="H22" s="134"/>
      <c r="I22" s="135"/>
    </row>
    <row r="23" spans="2:9" ht="50" customHeight="1" x14ac:dyDescent="0.2">
      <c r="B23" s="133"/>
      <c r="C23" s="323"/>
      <c r="D23" s="323"/>
      <c r="E23" s="323"/>
      <c r="F23" s="323"/>
      <c r="G23" s="323"/>
      <c r="H23" s="134"/>
      <c r="I23" s="135"/>
    </row>
    <row r="24" spans="2:9" ht="50" customHeight="1" x14ac:dyDescent="0.2">
      <c r="B24" s="133"/>
      <c r="C24" s="323"/>
      <c r="D24" s="323"/>
      <c r="E24" s="323"/>
      <c r="F24" s="323"/>
      <c r="G24" s="323"/>
      <c r="H24" s="134"/>
      <c r="I24" s="135"/>
    </row>
    <row r="25" spans="2:9" ht="50" customHeight="1" x14ac:dyDescent="0.2">
      <c r="B25" s="133"/>
      <c r="C25" s="323"/>
      <c r="D25" s="323"/>
      <c r="E25" s="323"/>
      <c r="F25" s="323"/>
      <c r="G25" s="323"/>
      <c r="H25" s="134"/>
      <c r="I25" s="135"/>
    </row>
    <row r="26" spans="2:9" ht="50" customHeight="1" thickBot="1" x14ac:dyDescent="0.25">
      <c r="B26" s="230"/>
      <c r="C26" s="231"/>
      <c r="D26" s="231"/>
      <c r="E26" s="231"/>
      <c r="F26" s="231"/>
      <c r="G26" s="231"/>
      <c r="H26" s="231"/>
      <c r="I26" s="232"/>
    </row>
    <row r="27" spans="2:9" ht="50" customHeight="1" thickTop="1" thickBot="1" x14ac:dyDescent="0.25"/>
    <row r="28" spans="2:9" ht="50" customHeight="1" thickTop="1" thickBot="1" x14ac:dyDescent="0.3">
      <c r="D28" s="259" t="s">
        <v>204</v>
      </c>
      <c r="E28" s="321" t="str">
        <f>IF(E7="?","?",IF(E7&lt;25.1%,"BASSO",IF(E7&lt;60.1%,"MEDIO",IF(E7&lt;80.1%,"ELEVATO",IF(E7&gt;80%,"MOLTO ELEVATO")))))</f>
        <v>?</v>
      </c>
      <c r="F28" s="322"/>
    </row>
    <row r="29" spans="2:9" ht="50" customHeight="1" thickTop="1" thickBot="1" x14ac:dyDescent="0.4">
      <c r="D29" s="239"/>
      <c r="E29" s="240"/>
      <c r="F29" s="240"/>
    </row>
    <row r="30" spans="2:9" ht="50" customHeight="1" thickTop="1" thickBot="1" x14ac:dyDescent="0.3">
      <c r="C30" s="229"/>
      <c r="D30" s="260" t="s">
        <v>163</v>
      </c>
      <c r="E30" s="317" t="str">
        <f>IF(SEC_PrimoGrado_GIDC_GrigliaOss.!D49="x","BASSO",IF(SEC_PrimoGrado_GIDC_GrigliaOss.!E49="x","MEDIO",IF(SEC_PrimoGrado_GIDC_GrigliaOss.!F49="x","ELEVATO",IF(SEC_PrimoGrado_GIDC_GrigliaOss.!G49="x","MOLTO ELEVATO"," "))))</f>
        <v xml:space="preserve"> </v>
      </c>
      <c r="F30" s="318"/>
    </row>
    <row r="31" spans="2:9" ht="50" customHeight="1" thickTop="1" x14ac:dyDescent="0.2"/>
  </sheetData>
  <sheetProtection algorithmName="SHA-512" hashValue="ccW1az6Tz4APj9CCVTKdrLDqjzNvwotkz+dXOmk37850Ql0abMBYCi72IwObaKRzkn0ZPwBXp3pQG9SjndPzDQ==" saltValue="rIMjf5grTmAJI/2wXG3Bjw==" spinCount="100000" sheet="1" scenarios="1" formatRows="0"/>
  <mergeCells count="17">
    <mergeCell ref="E30:F30"/>
    <mergeCell ref="F5:G5"/>
    <mergeCell ref="E28:F28"/>
    <mergeCell ref="C22:G25"/>
    <mergeCell ref="F7:G7"/>
    <mergeCell ref="F8:G8"/>
    <mergeCell ref="C21:G21"/>
    <mergeCell ref="C8:D8"/>
    <mergeCell ref="C7:D7"/>
    <mergeCell ref="C6:D6"/>
    <mergeCell ref="C5:D5"/>
    <mergeCell ref="C3:D3"/>
    <mergeCell ref="F2:G2"/>
    <mergeCell ref="F3:G3"/>
    <mergeCell ref="F4:G4"/>
    <mergeCell ref="F6:G6"/>
    <mergeCell ref="C4:D4"/>
  </mergeCells>
  <pageMargins left="0.7" right="0.7" top="0.75" bottom="0.75" header="0.3" footer="0.3"/>
  <pageSetup paperSize="9" orientation="landscape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7"/>
  <sheetViews>
    <sheetView topLeftCell="H34" zoomScale="70" zoomScaleNormal="70" workbookViewId="0">
      <selection activeCell="AH36" sqref="AH36:AH46"/>
    </sheetView>
  </sheetViews>
  <sheetFormatPr baseColWidth="10" defaultColWidth="8.83203125" defaultRowHeight="15" x14ac:dyDescent="0.2"/>
  <cols>
    <col min="1" max="1" width="3.1640625" customWidth="1"/>
    <col min="2" max="2" width="24.6640625" style="34" customWidth="1"/>
    <col min="3" max="3" width="34.1640625" customWidth="1"/>
    <col min="4" max="4" width="10.5" customWidth="1"/>
    <col min="5" max="5" width="12" customWidth="1"/>
    <col min="6" max="6" width="11" customWidth="1"/>
    <col min="7" max="7" width="9.33203125" customWidth="1"/>
    <col min="8" max="8" width="12.6640625" style="4" customWidth="1"/>
    <col min="9" max="9" width="4.5" style="4" customWidth="1"/>
    <col min="10" max="10" width="5.1640625" style="4" customWidth="1"/>
    <col min="11" max="11" width="7.83203125" style="4" customWidth="1"/>
    <col min="12" max="12" width="7.5" style="4" customWidth="1"/>
    <col min="13" max="14" width="9.1640625" customWidth="1"/>
    <col min="15" max="16" width="7.5" customWidth="1"/>
    <col min="17" max="17" width="7.83203125" customWidth="1"/>
    <col min="18" max="19" width="7.33203125" customWidth="1"/>
    <col min="20" max="20" width="15.5" customWidth="1"/>
    <col min="22" max="23" width="10.5" customWidth="1"/>
    <col min="24" max="24" width="9.5" customWidth="1"/>
    <col min="25" max="25" width="10" customWidth="1"/>
    <col min="26" max="26" width="10.33203125" customWidth="1"/>
  </cols>
  <sheetData>
    <row r="1" spans="1:34" ht="19" x14ac:dyDescent="0.2">
      <c r="C1" s="3" t="s">
        <v>105</v>
      </c>
    </row>
    <row r="2" spans="1:34" ht="16" thickBot="1" x14ac:dyDescent="0.25"/>
    <row r="3" spans="1:34" ht="16.5" customHeight="1" x14ac:dyDescent="0.2">
      <c r="A3" s="5"/>
      <c r="B3" s="6" t="s">
        <v>1</v>
      </c>
      <c r="C3" s="35" t="s">
        <v>2</v>
      </c>
      <c r="D3" s="336" t="s">
        <v>3</v>
      </c>
      <c r="E3" s="336"/>
      <c r="F3" s="336"/>
      <c r="G3" s="336"/>
      <c r="H3" s="336"/>
      <c r="K3" s="337" t="s">
        <v>38</v>
      </c>
      <c r="L3" s="338"/>
      <c r="M3" s="338"/>
      <c r="N3" s="338"/>
      <c r="O3" s="338"/>
      <c r="P3" s="338"/>
      <c r="Q3" s="338"/>
      <c r="R3" s="338"/>
      <c r="S3" s="338"/>
      <c r="T3" s="339"/>
      <c r="V3" s="340" t="s">
        <v>39</v>
      </c>
      <c r="W3" s="341"/>
      <c r="X3" s="341"/>
      <c r="Y3" s="341"/>
      <c r="Z3" s="341"/>
      <c r="AA3" s="342"/>
      <c r="AC3" s="340" t="s">
        <v>40</v>
      </c>
      <c r="AD3" s="341"/>
      <c r="AE3" s="341"/>
      <c r="AF3" s="342"/>
      <c r="AH3" s="343" t="s">
        <v>41</v>
      </c>
    </row>
    <row r="4" spans="1:34" ht="39.75" customHeight="1" x14ac:dyDescent="0.2">
      <c r="A4" s="8" t="s">
        <v>0</v>
      </c>
      <c r="B4" s="37"/>
      <c r="C4" s="38" t="s">
        <v>42</v>
      </c>
      <c r="D4" s="9" t="s">
        <v>43</v>
      </c>
      <c r="E4" s="9" t="s">
        <v>44</v>
      </c>
      <c r="F4" s="9" t="s">
        <v>45</v>
      </c>
      <c r="G4" s="9" t="s">
        <v>46</v>
      </c>
      <c r="H4" s="9" t="s">
        <v>47</v>
      </c>
      <c r="I4" s="10"/>
      <c r="J4" s="16"/>
      <c r="K4" s="11" t="s">
        <v>48</v>
      </c>
      <c r="L4" s="35" t="s">
        <v>49</v>
      </c>
      <c r="M4" s="35" t="s">
        <v>50</v>
      </c>
      <c r="N4" s="35" t="s">
        <v>51</v>
      </c>
      <c r="O4" s="35" t="s">
        <v>52</v>
      </c>
      <c r="P4" s="35" t="s">
        <v>53</v>
      </c>
      <c r="Q4" s="35" t="s">
        <v>54</v>
      </c>
      <c r="R4" s="35" t="s">
        <v>55</v>
      </c>
      <c r="S4" s="35" t="s">
        <v>56</v>
      </c>
      <c r="T4" s="12" t="s">
        <v>57</v>
      </c>
      <c r="V4" s="39" t="s">
        <v>58</v>
      </c>
      <c r="W4" s="13" t="s">
        <v>106</v>
      </c>
      <c r="X4" s="13" t="s">
        <v>59</v>
      </c>
      <c r="Y4" s="13" t="s">
        <v>60</v>
      </c>
      <c r="Z4" s="40" t="s">
        <v>61</v>
      </c>
      <c r="AA4" s="41" t="s">
        <v>62</v>
      </c>
      <c r="AC4" s="42" t="s">
        <v>63</v>
      </c>
      <c r="AD4" s="13" t="s">
        <v>64</v>
      </c>
      <c r="AE4" s="13" t="s">
        <v>65</v>
      </c>
      <c r="AF4" s="41" t="s">
        <v>107</v>
      </c>
      <c r="AH4" s="344"/>
    </row>
    <row r="5" spans="1:34" ht="126.75" customHeight="1" x14ac:dyDescent="0.2">
      <c r="A5" s="2">
        <v>1</v>
      </c>
      <c r="B5" s="43" t="s">
        <v>108</v>
      </c>
      <c r="C5" s="44" t="s">
        <v>66</v>
      </c>
      <c r="D5" s="15"/>
      <c r="E5" s="15"/>
      <c r="F5" s="15"/>
      <c r="G5" s="15"/>
      <c r="H5" s="15"/>
      <c r="I5" s="16"/>
      <c r="K5" s="45">
        <v>4</v>
      </c>
      <c r="L5" s="46">
        <v>3</v>
      </c>
      <c r="M5" s="46">
        <v>3</v>
      </c>
      <c r="N5" s="47">
        <v>3</v>
      </c>
      <c r="O5" s="46">
        <v>3</v>
      </c>
      <c r="P5" s="46">
        <v>3</v>
      </c>
      <c r="Q5" s="46">
        <v>3</v>
      </c>
      <c r="R5" s="46">
        <v>4</v>
      </c>
      <c r="S5" s="46">
        <v>3</v>
      </c>
      <c r="T5" s="48">
        <f t="shared" ref="T5:T10" si="0">AVERAGE(K5,L5,M5,N5,O5,P5,Q5,R5,S5)</f>
        <v>3.2222222222222223</v>
      </c>
      <c r="V5" s="17">
        <v>3</v>
      </c>
      <c r="W5" s="18">
        <v>3</v>
      </c>
      <c r="X5" s="19">
        <v>3</v>
      </c>
      <c r="Y5" s="19">
        <v>2</v>
      </c>
      <c r="Z5" s="18">
        <v>3</v>
      </c>
      <c r="AA5" s="20">
        <f t="shared" ref="AA5:AA10" si="1">AVERAGE(V5,W5,X5,Y5,AB5)</f>
        <v>2.75</v>
      </c>
      <c r="AC5" s="49">
        <v>5</v>
      </c>
      <c r="AD5" s="18">
        <v>3</v>
      </c>
      <c r="AE5" s="18">
        <v>2</v>
      </c>
      <c r="AF5" s="20">
        <v>3.3333333330000001</v>
      </c>
      <c r="AH5" s="36">
        <f t="shared" ref="AH5:AH10" si="2">AVERAGE(T5,AA5,AF5)</f>
        <v>3.1018518517407405</v>
      </c>
    </row>
    <row r="6" spans="1:34" ht="42" customHeight="1" x14ac:dyDescent="0.2">
      <c r="A6" s="2">
        <v>2</v>
      </c>
      <c r="B6" s="43" t="s">
        <v>67</v>
      </c>
      <c r="C6" s="44" t="s">
        <v>14</v>
      </c>
      <c r="D6" s="15"/>
      <c r="E6" s="15"/>
      <c r="F6" s="15"/>
      <c r="G6" s="15"/>
      <c r="H6" s="15"/>
      <c r="I6" s="16"/>
      <c r="K6" s="45">
        <v>3</v>
      </c>
      <c r="L6" s="46">
        <v>4</v>
      </c>
      <c r="M6" s="46">
        <v>4</v>
      </c>
      <c r="N6" s="47">
        <v>4</v>
      </c>
      <c r="O6" s="46">
        <v>5</v>
      </c>
      <c r="P6" s="46">
        <v>4</v>
      </c>
      <c r="Q6" s="46">
        <v>4</v>
      </c>
      <c r="R6" s="46">
        <v>3</v>
      </c>
      <c r="S6" s="46">
        <v>4</v>
      </c>
      <c r="T6" s="48">
        <f t="shared" si="0"/>
        <v>3.8888888888888888</v>
      </c>
      <c r="V6" s="17">
        <v>4</v>
      </c>
      <c r="W6" s="18">
        <v>4</v>
      </c>
      <c r="X6" s="19">
        <v>2</v>
      </c>
      <c r="Y6" s="19">
        <v>2</v>
      </c>
      <c r="Z6" s="18">
        <v>2</v>
      </c>
      <c r="AA6" s="20">
        <f t="shared" si="1"/>
        <v>3</v>
      </c>
      <c r="AC6" s="49">
        <v>3</v>
      </c>
      <c r="AD6" s="18">
        <v>2</v>
      </c>
      <c r="AE6" s="18">
        <v>3</v>
      </c>
      <c r="AF6" s="20">
        <v>2.6666666669999999</v>
      </c>
      <c r="AH6" s="36">
        <f t="shared" si="2"/>
        <v>3.1851851852962962</v>
      </c>
    </row>
    <row r="7" spans="1:34" ht="45" x14ac:dyDescent="0.2">
      <c r="A7" s="2">
        <v>3</v>
      </c>
      <c r="B7" s="43" t="s">
        <v>109</v>
      </c>
      <c r="C7" s="44" t="s">
        <v>68</v>
      </c>
      <c r="D7" s="21"/>
      <c r="E7" s="21"/>
      <c r="F7" s="21"/>
      <c r="G7" s="21"/>
      <c r="H7" s="21"/>
      <c r="I7" s="22"/>
      <c r="J7" s="23"/>
      <c r="K7" s="50">
        <v>2</v>
      </c>
      <c r="L7" s="51">
        <v>1</v>
      </c>
      <c r="M7" s="51">
        <v>3</v>
      </c>
      <c r="N7" s="52">
        <v>1</v>
      </c>
      <c r="O7" s="51">
        <v>2</v>
      </c>
      <c r="P7" s="51">
        <v>5</v>
      </c>
      <c r="Q7" s="51">
        <v>1</v>
      </c>
      <c r="R7" s="51">
        <v>4</v>
      </c>
      <c r="S7" s="51">
        <v>1</v>
      </c>
      <c r="T7" s="53">
        <f t="shared" si="0"/>
        <v>2.2222222222222223</v>
      </c>
      <c r="U7" s="23"/>
      <c r="V7" s="24">
        <v>1</v>
      </c>
      <c r="W7" s="25">
        <v>4</v>
      </c>
      <c r="X7" s="25">
        <v>4</v>
      </c>
      <c r="Y7" s="25">
        <v>2</v>
      </c>
      <c r="Z7" s="25">
        <v>2</v>
      </c>
      <c r="AA7" s="26">
        <f t="shared" si="1"/>
        <v>2.75</v>
      </c>
      <c r="AB7" s="23"/>
      <c r="AC7" s="54">
        <v>4</v>
      </c>
      <c r="AD7" s="25">
        <v>4</v>
      </c>
      <c r="AE7" s="25">
        <v>4</v>
      </c>
      <c r="AF7" s="26">
        <v>4</v>
      </c>
      <c r="AG7" s="23"/>
      <c r="AH7" s="36">
        <f t="shared" si="2"/>
        <v>2.9907407407407405</v>
      </c>
    </row>
    <row r="8" spans="1:34" ht="49.5" customHeight="1" x14ac:dyDescent="0.2">
      <c r="A8" s="2">
        <v>4</v>
      </c>
      <c r="B8" s="43" t="s">
        <v>69</v>
      </c>
      <c r="C8" s="44" t="s">
        <v>15</v>
      </c>
      <c r="D8" s="15"/>
      <c r="E8" s="15"/>
      <c r="F8" s="15"/>
      <c r="G8" s="15"/>
      <c r="H8" s="15"/>
      <c r="I8" s="16"/>
      <c r="K8" s="45">
        <v>1</v>
      </c>
      <c r="L8" s="46">
        <v>2</v>
      </c>
      <c r="M8" s="46">
        <v>2</v>
      </c>
      <c r="N8" s="47">
        <v>2</v>
      </c>
      <c r="O8" s="46">
        <v>2</v>
      </c>
      <c r="P8" s="46">
        <v>3</v>
      </c>
      <c r="Q8" s="46">
        <v>2</v>
      </c>
      <c r="R8" s="46">
        <v>2</v>
      </c>
      <c r="S8" s="46">
        <v>2</v>
      </c>
      <c r="T8" s="48">
        <f t="shared" si="0"/>
        <v>2</v>
      </c>
      <c r="V8" s="17">
        <v>2</v>
      </c>
      <c r="W8" s="18">
        <v>2</v>
      </c>
      <c r="X8" s="19">
        <v>3</v>
      </c>
      <c r="Y8" s="19">
        <v>2</v>
      </c>
      <c r="Z8" s="18">
        <v>1</v>
      </c>
      <c r="AA8" s="20">
        <f t="shared" si="1"/>
        <v>2.25</v>
      </c>
      <c r="AC8" s="49">
        <v>1</v>
      </c>
      <c r="AD8" s="18">
        <v>2</v>
      </c>
      <c r="AE8" s="18">
        <v>4</v>
      </c>
      <c r="AF8" s="20">
        <v>2.3333333330000001</v>
      </c>
      <c r="AH8" s="36">
        <f t="shared" si="2"/>
        <v>2.1944444443333335</v>
      </c>
    </row>
    <row r="9" spans="1:34" x14ac:dyDescent="0.2">
      <c r="A9" s="2">
        <v>5</v>
      </c>
      <c r="B9" s="43" t="s">
        <v>70</v>
      </c>
      <c r="C9" s="44" t="s">
        <v>71</v>
      </c>
      <c r="D9" s="15"/>
      <c r="E9" s="15"/>
      <c r="F9" s="15"/>
      <c r="G9" s="15"/>
      <c r="H9" s="15"/>
      <c r="I9" s="16"/>
      <c r="K9" s="45">
        <v>1</v>
      </c>
      <c r="L9" s="46">
        <v>2</v>
      </c>
      <c r="M9" s="46">
        <v>1</v>
      </c>
      <c r="N9" s="47">
        <v>1</v>
      </c>
      <c r="O9" s="46">
        <v>2</v>
      </c>
      <c r="P9" s="46">
        <v>1</v>
      </c>
      <c r="Q9" s="46">
        <v>2</v>
      </c>
      <c r="R9" s="46">
        <v>1</v>
      </c>
      <c r="S9" s="46">
        <v>2</v>
      </c>
      <c r="T9" s="48">
        <f t="shared" si="0"/>
        <v>1.4444444444444444</v>
      </c>
      <c r="V9" s="17">
        <v>1</v>
      </c>
      <c r="W9" s="18">
        <v>1</v>
      </c>
      <c r="X9" s="19">
        <v>1</v>
      </c>
      <c r="Y9" s="19">
        <v>1</v>
      </c>
      <c r="Z9" s="18">
        <v>3</v>
      </c>
      <c r="AA9" s="20">
        <f t="shared" si="1"/>
        <v>1</v>
      </c>
      <c r="AC9" s="49">
        <v>2</v>
      </c>
      <c r="AD9" s="18">
        <v>1</v>
      </c>
      <c r="AE9" s="18">
        <v>1</v>
      </c>
      <c r="AF9" s="20">
        <v>1.3333333329999999</v>
      </c>
      <c r="AH9" s="36">
        <f t="shared" si="2"/>
        <v>1.2592592591481482</v>
      </c>
    </row>
    <row r="10" spans="1:34" ht="31" thickBot="1" x14ac:dyDescent="0.25">
      <c r="A10" s="2">
        <v>6</v>
      </c>
      <c r="B10" s="43" t="s">
        <v>72</v>
      </c>
      <c r="C10" s="44" t="s">
        <v>73</v>
      </c>
      <c r="D10" s="15"/>
      <c r="E10" s="15"/>
      <c r="F10" s="15"/>
      <c r="G10" s="15"/>
      <c r="H10" s="15"/>
      <c r="I10" s="16"/>
      <c r="K10" s="45">
        <v>5</v>
      </c>
      <c r="L10" s="46">
        <v>5</v>
      </c>
      <c r="M10" s="46">
        <v>5</v>
      </c>
      <c r="N10" s="47">
        <v>5</v>
      </c>
      <c r="O10" s="46">
        <v>5</v>
      </c>
      <c r="P10" s="46">
        <v>5</v>
      </c>
      <c r="Q10" s="46">
        <v>5</v>
      </c>
      <c r="R10" s="46">
        <v>5</v>
      </c>
      <c r="S10" s="46">
        <v>5</v>
      </c>
      <c r="T10" s="48">
        <f t="shared" si="0"/>
        <v>5</v>
      </c>
      <c r="V10" s="17">
        <v>5</v>
      </c>
      <c r="W10" s="18">
        <v>5</v>
      </c>
      <c r="X10" s="19">
        <v>5</v>
      </c>
      <c r="Y10" s="19">
        <v>5</v>
      </c>
      <c r="Z10" s="18">
        <v>5</v>
      </c>
      <c r="AA10" s="20">
        <f t="shared" si="1"/>
        <v>5</v>
      </c>
      <c r="AC10" s="49">
        <v>5</v>
      </c>
      <c r="AD10" s="18">
        <v>5</v>
      </c>
      <c r="AE10" s="18">
        <v>5</v>
      </c>
      <c r="AF10" s="20">
        <v>5</v>
      </c>
      <c r="AH10" s="36">
        <f t="shared" si="2"/>
        <v>5</v>
      </c>
    </row>
    <row r="11" spans="1:34" ht="48.75" customHeight="1" x14ac:dyDescent="0.2">
      <c r="A11" s="55"/>
      <c r="B11" s="56"/>
      <c r="C11" s="57" t="s">
        <v>110</v>
      </c>
      <c r="D11" s="58" t="s">
        <v>43</v>
      </c>
      <c r="E11" s="58" t="s">
        <v>44</v>
      </c>
      <c r="F11" s="58" t="s">
        <v>45</v>
      </c>
      <c r="G11" s="58" t="s">
        <v>46</v>
      </c>
      <c r="H11" s="58" t="s">
        <v>47</v>
      </c>
      <c r="I11" s="10"/>
      <c r="J11" s="16"/>
      <c r="K11" s="59" t="s">
        <v>48</v>
      </c>
      <c r="L11" s="60" t="s">
        <v>49</v>
      </c>
      <c r="M11" s="60" t="s">
        <v>50</v>
      </c>
      <c r="N11" s="60" t="s">
        <v>51</v>
      </c>
      <c r="O11" s="60" t="s">
        <v>52</v>
      </c>
      <c r="P11" s="60" t="s">
        <v>53</v>
      </c>
      <c r="Q11" s="60" t="s">
        <v>54</v>
      </c>
      <c r="R11" s="60" t="s">
        <v>55</v>
      </c>
      <c r="S11" s="60" t="s">
        <v>56</v>
      </c>
      <c r="T11" s="61" t="s">
        <v>57</v>
      </c>
      <c r="V11" s="39" t="s">
        <v>58</v>
      </c>
      <c r="W11" s="13" t="s">
        <v>106</v>
      </c>
      <c r="X11" s="13" t="s">
        <v>59</v>
      </c>
      <c r="Y11" s="13" t="s">
        <v>60</v>
      </c>
      <c r="Z11" s="40" t="s">
        <v>61</v>
      </c>
      <c r="AA11" s="20"/>
      <c r="AC11" s="42" t="s">
        <v>63</v>
      </c>
      <c r="AD11" s="13" t="s">
        <v>64</v>
      </c>
      <c r="AE11" s="13" t="s">
        <v>65</v>
      </c>
      <c r="AF11" s="20"/>
      <c r="AH11" s="36"/>
    </row>
    <row r="12" spans="1:34" ht="30" x14ac:dyDescent="0.2">
      <c r="A12" s="62">
        <v>7</v>
      </c>
      <c r="B12" s="63" t="s">
        <v>13</v>
      </c>
      <c r="C12" s="44" t="s">
        <v>16</v>
      </c>
      <c r="D12" s="15"/>
      <c r="E12" s="15"/>
      <c r="F12" s="15"/>
      <c r="G12" s="15"/>
      <c r="H12" s="15"/>
      <c r="K12" s="45">
        <v>3</v>
      </c>
      <c r="L12" s="46">
        <v>5</v>
      </c>
      <c r="M12" s="46">
        <v>4</v>
      </c>
      <c r="N12" s="47">
        <v>4</v>
      </c>
      <c r="O12" s="46">
        <v>5</v>
      </c>
      <c r="P12" s="46">
        <v>3</v>
      </c>
      <c r="Q12" s="46">
        <v>3</v>
      </c>
      <c r="R12" s="46">
        <v>4</v>
      </c>
      <c r="S12" s="46">
        <v>4</v>
      </c>
      <c r="T12" s="48">
        <f t="shared" ref="T12:T20" si="3">AVERAGE(K12,L12,M12,N12,O12,P12,Q12,R12,S12)</f>
        <v>3.8888888888888888</v>
      </c>
      <c r="V12" s="17">
        <v>3</v>
      </c>
      <c r="W12" s="18">
        <v>4</v>
      </c>
      <c r="X12" s="19">
        <v>4</v>
      </c>
      <c r="Y12" s="19">
        <v>2</v>
      </c>
      <c r="Z12" s="18">
        <v>3</v>
      </c>
      <c r="AA12" s="20">
        <f t="shared" ref="AA12:AA20" si="4">AVERAGE(V12,W12,X12,Y12,AB12)</f>
        <v>3.25</v>
      </c>
      <c r="AC12" s="49">
        <v>1</v>
      </c>
      <c r="AD12" s="18">
        <v>4</v>
      </c>
      <c r="AE12" s="18">
        <v>4</v>
      </c>
      <c r="AF12" s="20">
        <v>3</v>
      </c>
      <c r="AH12" s="36">
        <f t="shared" ref="AH12:AH20" si="5">AVERAGE(T12,AA12,AF12)</f>
        <v>3.3796296296296298</v>
      </c>
    </row>
    <row r="13" spans="1:34" ht="45" x14ac:dyDescent="0.2">
      <c r="A13" s="62">
        <v>8</v>
      </c>
      <c r="B13" s="63" t="s">
        <v>74</v>
      </c>
      <c r="C13" s="44" t="s">
        <v>75</v>
      </c>
      <c r="D13" s="15"/>
      <c r="E13" s="15"/>
      <c r="F13" s="15"/>
      <c r="G13" s="15"/>
      <c r="H13" s="15"/>
      <c r="K13" s="45">
        <v>4</v>
      </c>
      <c r="L13" s="46">
        <v>4</v>
      </c>
      <c r="M13" s="46">
        <v>4</v>
      </c>
      <c r="N13" s="47">
        <v>3</v>
      </c>
      <c r="O13" s="46">
        <v>4</v>
      </c>
      <c r="P13" s="46">
        <v>5</v>
      </c>
      <c r="Q13" s="46">
        <v>4</v>
      </c>
      <c r="R13" s="46">
        <v>5</v>
      </c>
      <c r="S13" s="46">
        <v>4</v>
      </c>
      <c r="T13" s="48">
        <f t="shared" si="3"/>
        <v>4.1111111111111107</v>
      </c>
      <c r="V13" s="17">
        <v>4</v>
      </c>
      <c r="W13" s="18">
        <v>4</v>
      </c>
      <c r="X13" s="19">
        <v>5</v>
      </c>
      <c r="Y13" s="19">
        <v>4</v>
      </c>
      <c r="Z13" s="18">
        <v>5</v>
      </c>
      <c r="AA13" s="20">
        <f t="shared" si="4"/>
        <v>4.25</v>
      </c>
      <c r="AC13" s="49">
        <v>4</v>
      </c>
      <c r="AD13" s="18">
        <v>4</v>
      </c>
      <c r="AE13" s="18">
        <v>4</v>
      </c>
      <c r="AF13" s="20">
        <v>4</v>
      </c>
      <c r="AH13" s="36">
        <f t="shared" si="5"/>
        <v>4.1203703703703702</v>
      </c>
    </row>
    <row r="14" spans="1:34" ht="26" x14ac:dyDescent="0.2">
      <c r="A14" s="62">
        <v>9</v>
      </c>
      <c r="B14" s="63" t="s">
        <v>76</v>
      </c>
      <c r="C14" s="44" t="s">
        <v>77</v>
      </c>
      <c r="D14" s="15"/>
      <c r="E14" s="15"/>
      <c r="F14" s="15"/>
      <c r="G14" s="15"/>
      <c r="H14" s="15"/>
      <c r="K14" s="45">
        <v>3</v>
      </c>
      <c r="L14" s="46">
        <v>2</v>
      </c>
      <c r="M14" s="46">
        <v>3</v>
      </c>
      <c r="N14" s="47">
        <v>2</v>
      </c>
      <c r="O14" s="46">
        <v>3</v>
      </c>
      <c r="P14" s="46">
        <v>2</v>
      </c>
      <c r="Q14" s="46">
        <v>3</v>
      </c>
      <c r="R14" s="46">
        <v>4</v>
      </c>
      <c r="S14" s="46">
        <v>3</v>
      </c>
      <c r="T14" s="48">
        <f t="shared" si="3"/>
        <v>2.7777777777777777</v>
      </c>
      <c r="V14" s="17">
        <v>3</v>
      </c>
      <c r="W14" s="18">
        <v>3</v>
      </c>
      <c r="X14" s="19">
        <v>1</v>
      </c>
      <c r="Y14" s="19">
        <v>2</v>
      </c>
      <c r="Z14" s="18">
        <v>2</v>
      </c>
      <c r="AA14" s="20">
        <f t="shared" si="4"/>
        <v>2.25</v>
      </c>
      <c r="AC14" s="49">
        <v>3</v>
      </c>
      <c r="AD14" s="18">
        <v>3</v>
      </c>
      <c r="AE14" s="18">
        <v>1</v>
      </c>
      <c r="AF14" s="20">
        <v>2.3333333330000001</v>
      </c>
      <c r="AH14" s="36">
        <f t="shared" si="5"/>
        <v>2.4537037035925926</v>
      </c>
    </row>
    <row r="15" spans="1:34" ht="30" x14ac:dyDescent="0.2">
      <c r="A15" s="62">
        <v>10</v>
      </c>
      <c r="B15" s="63" t="s">
        <v>111</v>
      </c>
      <c r="C15" s="44" t="s">
        <v>78</v>
      </c>
      <c r="D15" s="15"/>
      <c r="E15" s="15"/>
      <c r="F15" s="15"/>
      <c r="G15" s="15"/>
      <c r="H15" s="15"/>
      <c r="K15" s="45">
        <v>3</v>
      </c>
      <c r="L15" s="46">
        <v>4</v>
      </c>
      <c r="M15" s="46">
        <v>3</v>
      </c>
      <c r="N15" s="47">
        <v>4</v>
      </c>
      <c r="O15" s="46">
        <v>3</v>
      </c>
      <c r="P15" s="46">
        <v>4</v>
      </c>
      <c r="Q15" s="46">
        <v>4</v>
      </c>
      <c r="R15" s="46">
        <v>4</v>
      </c>
      <c r="S15" s="46">
        <v>4</v>
      </c>
      <c r="T15" s="48">
        <f t="shared" si="3"/>
        <v>3.6666666666666665</v>
      </c>
      <c r="V15" s="17">
        <v>4</v>
      </c>
      <c r="W15" s="18">
        <v>4</v>
      </c>
      <c r="X15" s="19">
        <v>3</v>
      </c>
      <c r="Y15" s="19">
        <v>4</v>
      </c>
      <c r="Z15" s="18">
        <v>2</v>
      </c>
      <c r="AA15" s="20">
        <f t="shared" si="4"/>
        <v>3.75</v>
      </c>
      <c r="AC15" s="49">
        <v>3</v>
      </c>
      <c r="AD15" s="18">
        <v>3</v>
      </c>
      <c r="AE15" s="18">
        <v>3</v>
      </c>
      <c r="AF15" s="20">
        <v>3</v>
      </c>
      <c r="AH15" s="36">
        <f t="shared" si="5"/>
        <v>3.4722222222222219</v>
      </c>
    </row>
    <row r="16" spans="1:34" ht="39" x14ac:dyDescent="0.2">
      <c r="A16" s="62">
        <v>11</v>
      </c>
      <c r="B16" s="63" t="s">
        <v>112</v>
      </c>
      <c r="C16" s="44" t="s">
        <v>79</v>
      </c>
      <c r="D16" s="15"/>
      <c r="E16" s="15"/>
      <c r="F16" s="15"/>
      <c r="G16" s="15"/>
      <c r="H16" s="15"/>
      <c r="K16" s="45">
        <v>4</v>
      </c>
      <c r="L16" s="46">
        <v>4</v>
      </c>
      <c r="M16" s="46">
        <v>3</v>
      </c>
      <c r="N16" s="47">
        <v>3</v>
      </c>
      <c r="O16" s="46">
        <v>4</v>
      </c>
      <c r="P16" s="46">
        <v>2</v>
      </c>
      <c r="Q16" s="46">
        <v>3</v>
      </c>
      <c r="R16" s="46">
        <v>3</v>
      </c>
      <c r="S16" s="46">
        <v>3</v>
      </c>
      <c r="T16" s="48">
        <f t="shared" si="3"/>
        <v>3.2222222222222223</v>
      </c>
      <c r="V16" s="17">
        <v>2</v>
      </c>
      <c r="W16" s="18">
        <v>3</v>
      </c>
      <c r="X16" s="19">
        <v>3</v>
      </c>
      <c r="Y16" s="19">
        <v>2</v>
      </c>
      <c r="Z16" s="18">
        <v>1</v>
      </c>
      <c r="AA16" s="20">
        <f t="shared" si="4"/>
        <v>2.5</v>
      </c>
      <c r="AC16" s="49">
        <v>2</v>
      </c>
      <c r="AD16" s="18">
        <v>2</v>
      </c>
      <c r="AE16" s="18">
        <v>3</v>
      </c>
      <c r="AF16" s="20">
        <v>2.3333333330000001</v>
      </c>
      <c r="AH16" s="36">
        <f t="shared" si="5"/>
        <v>2.685185185074074</v>
      </c>
    </row>
    <row r="17" spans="1:34" ht="30" x14ac:dyDescent="0.2">
      <c r="A17" s="62">
        <v>12</v>
      </c>
      <c r="B17" s="63" t="s">
        <v>80</v>
      </c>
      <c r="C17" s="44" t="s">
        <v>113</v>
      </c>
      <c r="D17" s="15"/>
      <c r="E17" s="15"/>
      <c r="F17" s="15"/>
      <c r="G17" s="15"/>
      <c r="H17" s="15"/>
      <c r="K17" s="45">
        <v>2</v>
      </c>
      <c r="L17" s="46">
        <v>2</v>
      </c>
      <c r="M17" s="46">
        <v>1</v>
      </c>
      <c r="N17" s="47">
        <v>1</v>
      </c>
      <c r="O17" s="46">
        <v>3</v>
      </c>
      <c r="P17" s="46">
        <v>1</v>
      </c>
      <c r="Q17" s="46">
        <v>2</v>
      </c>
      <c r="R17" s="46">
        <v>2</v>
      </c>
      <c r="S17" s="46">
        <v>1</v>
      </c>
      <c r="T17" s="48">
        <f t="shared" si="3"/>
        <v>1.6666666666666667</v>
      </c>
      <c r="V17" s="17">
        <v>1</v>
      </c>
      <c r="W17" s="18">
        <v>2</v>
      </c>
      <c r="X17" s="19">
        <v>1</v>
      </c>
      <c r="Y17" s="19">
        <v>1</v>
      </c>
      <c r="Z17" s="18">
        <v>3</v>
      </c>
      <c r="AA17" s="20">
        <f t="shared" si="4"/>
        <v>1.25</v>
      </c>
      <c r="AC17" s="49">
        <v>3</v>
      </c>
      <c r="AD17" s="18">
        <v>1</v>
      </c>
      <c r="AE17" s="18">
        <v>4</v>
      </c>
      <c r="AF17" s="20">
        <v>2.6666666669999999</v>
      </c>
      <c r="AH17" s="36">
        <f t="shared" si="5"/>
        <v>1.8611111112222225</v>
      </c>
    </row>
    <row r="18" spans="1:34" ht="91.5" customHeight="1" x14ac:dyDescent="0.2">
      <c r="A18" s="62">
        <v>13</v>
      </c>
      <c r="B18" s="43" t="s">
        <v>81</v>
      </c>
      <c r="C18" s="44" t="s">
        <v>36</v>
      </c>
      <c r="D18" s="15"/>
      <c r="E18" s="15"/>
      <c r="F18" s="15"/>
      <c r="G18" s="15"/>
      <c r="H18" s="15"/>
      <c r="K18" s="45">
        <v>4</v>
      </c>
      <c r="L18" s="46">
        <v>3</v>
      </c>
      <c r="M18" s="46">
        <v>4</v>
      </c>
      <c r="N18" s="47">
        <v>4</v>
      </c>
      <c r="O18" s="46">
        <v>3</v>
      </c>
      <c r="P18" s="46">
        <v>4</v>
      </c>
      <c r="Q18" s="46">
        <v>4</v>
      </c>
      <c r="R18" s="46">
        <v>5</v>
      </c>
      <c r="S18" s="46">
        <v>5</v>
      </c>
      <c r="T18" s="48">
        <f t="shared" si="3"/>
        <v>4</v>
      </c>
      <c r="V18" s="17">
        <v>4</v>
      </c>
      <c r="W18" s="18">
        <v>5</v>
      </c>
      <c r="X18" s="19">
        <v>4</v>
      </c>
      <c r="Y18" s="19">
        <v>4</v>
      </c>
      <c r="Z18" s="18">
        <v>5</v>
      </c>
      <c r="AA18" s="20">
        <f t="shared" si="4"/>
        <v>4.25</v>
      </c>
      <c r="AC18" s="49">
        <v>5</v>
      </c>
      <c r="AD18" s="18">
        <v>5</v>
      </c>
      <c r="AE18" s="18">
        <v>5</v>
      </c>
      <c r="AF18" s="20">
        <v>5</v>
      </c>
      <c r="AH18" s="36">
        <f t="shared" si="5"/>
        <v>4.416666666666667</v>
      </c>
    </row>
    <row r="19" spans="1:34" x14ac:dyDescent="0.2">
      <c r="A19" s="62">
        <v>14</v>
      </c>
      <c r="B19" s="63" t="s">
        <v>82</v>
      </c>
      <c r="C19" s="44" t="s">
        <v>83</v>
      </c>
      <c r="D19" s="15"/>
      <c r="E19" s="15"/>
      <c r="F19" s="15"/>
      <c r="G19" s="15"/>
      <c r="H19" s="15"/>
      <c r="K19" s="45">
        <v>5</v>
      </c>
      <c r="L19" s="46">
        <v>4</v>
      </c>
      <c r="M19" s="46">
        <v>5</v>
      </c>
      <c r="N19" s="47">
        <v>5</v>
      </c>
      <c r="O19" s="46">
        <v>4</v>
      </c>
      <c r="P19" s="46">
        <v>5</v>
      </c>
      <c r="Q19" s="46">
        <v>5</v>
      </c>
      <c r="R19" s="46">
        <v>5</v>
      </c>
      <c r="S19" s="46">
        <v>4</v>
      </c>
      <c r="T19" s="48">
        <f t="shared" si="3"/>
        <v>4.666666666666667</v>
      </c>
      <c r="V19" s="17">
        <v>4</v>
      </c>
      <c r="W19" s="18">
        <v>5</v>
      </c>
      <c r="X19" s="19">
        <v>5</v>
      </c>
      <c r="Y19" s="19">
        <v>5</v>
      </c>
      <c r="Z19" s="18">
        <v>1</v>
      </c>
      <c r="AA19" s="20">
        <f t="shared" si="4"/>
        <v>4.75</v>
      </c>
      <c r="AC19" s="49">
        <v>5</v>
      </c>
      <c r="AD19" s="18">
        <v>5</v>
      </c>
      <c r="AE19" s="18">
        <v>5</v>
      </c>
      <c r="AF19" s="20">
        <v>5</v>
      </c>
      <c r="AH19" s="36">
        <f t="shared" si="5"/>
        <v>4.8055555555555562</v>
      </c>
    </row>
    <row r="20" spans="1:34" ht="34.5" customHeight="1" thickBot="1" x14ac:dyDescent="0.25">
      <c r="A20" s="62">
        <v>15</v>
      </c>
      <c r="B20" s="64" t="s">
        <v>84</v>
      </c>
      <c r="C20" s="65" t="s">
        <v>85</v>
      </c>
      <c r="D20" s="15"/>
      <c r="E20" s="15"/>
      <c r="F20" s="15"/>
      <c r="G20" s="15"/>
      <c r="H20" s="15"/>
      <c r="K20" s="66">
        <v>1</v>
      </c>
      <c r="L20" s="67">
        <v>1</v>
      </c>
      <c r="M20" s="68">
        <v>2</v>
      </c>
      <c r="N20" s="68">
        <v>2</v>
      </c>
      <c r="O20" s="68">
        <v>5</v>
      </c>
      <c r="P20" s="68">
        <v>5</v>
      </c>
      <c r="Q20" s="68">
        <v>1</v>
      </c>
      <c r="R20" s="68">
        <v>1</v>
      </c>
      <c r="S20" s="68">
        <v>3</v>
      </c>
      <c r="T20" s="48">
        <f t="shared" si="3"/>
        <v>2.3333333333333335</v>
      </c>
      <c r="V20" s="17">
        <v>1</v>
      </c>
      <c r="W20" s="18">
        <v>2</v>
      </c>
      <c r="X20" s="19">
        <v>1</v>
      </c>
      <c r="Y20" s="19">
        <v>2</v>
      </c>
      <c r="Z20" s="18">
        <v>2</v>
      </c>
      <c r="AA20" s="20">
        <f t="shared" si="4"/>
        <v>1.5</v>
      </c>
      <c r="AC20" s="49">
        <v>4</v>
      </c>
      <c r="AD20" s="18">
        <v>1</v>
      </c>
      <c r="AE20" s="18">
        <v>3</v>
      </c>
      <c r="AF20" s="20">
        <v>2.6666666669999999</v>
      </c>
      <c r="AH20" s="36">
        <f t="shared" si="5"/>
        <v>2.1666666667777776</v>
      </c>
    </row>
    <row r="21" spans="1:34" ht="48" x14ac:dyDescent="0.2">
      <c r="A21" s="69"/>
      <c r="B21" s="56"/>
      <c r="C21" s="57" t="s">
        <v>114</v>
      </c>
      <c r="D21" s="58" t="s">
        <v>43</v>
      </c>
      <c r="E21" s="58" t="s">
        <v>44</v>
      </c>
      <c r="F21" s="58" t="s">
        <v>45</v>
      </c>
      <c r="G21" s="58" t="s">
        <v>46</v>
      </c>
      <c r="H21" s="58" t="s">
        <v>47</v>
      </c>
      <c r="I21" s="10"/>
      <c r="J21" s="16"/>
      <c r="K21" s="59" t="s">
        <v>48</v>
      </c>
      <c r="L21" s="60" t="s">
        <v>49</v>
      </c>
      <c r="M21" s="60" t="s">
        <v>50</v>
      </c>
      <c r="N21" s="60" t="s">
        <v>51</v>
      </c>
      <c r="O21" s="60" t="s">
        <v>52</v>
      </c>
      <c r="P21" s="60" t="s">
        <v>53</v>
      </c>
      <c r="Q21" s="60" t="s">
        <v>54</v>
      </c>
      <c r="R21" s="60" t="s">
        <v>55</v>
      </c>
      <c r="S21" s="60" t="s">
        <v>56</v>
      </c>
      <c r="T21" s="61" t="s">
        <v>57</v>
      </c>
      <c r="V21" s="39" t="s">
        <v>58</v>
      </c>
      <c r="W21" s="13" t="s">
        <v>106</v>
      </c>
      <c r="X21" s="13" t="s">
        <v>59</v>
      </c>
      <c r="Y21" s="13" t="s">
        <v>60</v>
      </c>
      <c r="Z21" s="40" t="s">
        <v>61</v>
      </c>
      <c r="AA21" s="20"/>
      <c r="AC21" s="42" t="s">
        <v>63</v>
      </c>
      <c r="AD21" s="13" t="s">
        <v>64</v>
      </c>
      <c r="AE21" s="13" t="s">
        <v>65</v>
      </c>
      <c r="AF21" s="20"/>
      <c r="AH21" s="36"/>
    </row>
    <row r="22" spans="1:34" ht="52" x14ac:dyDescent="0.2">
      <c r="A22" s="70">
        <v>16</v>
      </c>
      <c r="B22" s="43" t="s">
        <v>115</v>
      </c>
      <c r="C22" s="71" t="s">
        <v>18</v>
      </c>
      <c r="D22" s="27"/>
      <c r="E22" s="27"/>
      <c r="F22" s="27"/>
      <c r="G22" s="27"/>
      <c r="H22" s="27"/>
      <c r="I22" s="10"/>
      <c r="J22" s="16"/>
      <c r="K22" s="45">
        <v>4</v>
      </c>
      <c r="L22" s="46">
        <v>3</v>
      </c>
      <c r="M22" s="46">
        <v>3</v>
      </c>
      <c r="N22" s="47">
        <v>3</v>
      </c>
      <c r="O22" s="46">
        <v>3</v>
      </c>
      <c r="P22" s="46">
        <v>2</v>
      </c>
      <c r="Q22" s="46">
        <v>3</v>
      </c>
      <c r="R22" s="46">
        <v>3</v>
      </c>
      <c r="S22" s="46">
        <v>3</v>
      </c>
      <c r="T22" s="48">
        <f t="shared" ref="T22:T34" si="6">AVERAGE(K22,L22,M22,N22,O22,P22,Q22,R22,S22)</f>
        <v>3</v>
      </c>
      <c r="V22" s="17">
        <v>2</v>
      </c>
      <c r="W22" s="18">
        <v>3</v>
      </c>
      <c r="X22" s="19">
        <v>3</v>
      </c>
      <c r="Y22" s="19">
        <v>1</v>
      </c>
      <c r="Z22" s="18">
        <v>3</v>
      </c>
      <c r="AA22" s="20">
        <f t="shared" ref="AA22:AA34" si="7">AVERAGE(V22,W22,X22,Y22,AB22)</f>
        <v>2.25</v>
      </c>
      <c r="AC22" s="49">
        <v>3</v>
      </c>
      <c r="AD22" s="18">
        <v>3</v>
      </c>
      <c r="AE22" s="18">
        <v>1</v>
      </c>
      <c r="AF22" s="20">
        <v>2.3333333330000001</v>
      </c>
      <c r="AH22" s="36">
        <f t="shared" ref="AH22:AH34" si="8">AVERAGE(T22,AA22,AF22)</f>
        <v>2.527777777666667</v>
      </c>
    </row>
    <row r="23" spans="1:34" ht="26" x14ac:dyDescent="0.2">
      <c r="A23" s="70">
        <v>17</v>
      </c>
      <c r="B23" s="43" t="s">
        <v>86</v>
      </c>
      <c r="C23" s="71" t="s">
        <v>19</v>
      </c>
      <c r="D23" s="21"/>
      <c r="E23" s="21"/>
      <c r="F23" s="21"/>
      <c r="G23" s="21"/>
      <c r="H23" s="21"/>
      <c r="I23" s="23"/>
      <c r="J23" s="23"/>
      <c r="K23" s="50">
        <v>5</v>
      </c>
      <c r="L23" s="51">
        <v>5</v>
      </c>
      <c r="M23" s="51">
        <v>5</v>
      </c>
      <c r="N23" s="52">
        <v>5</v>
      </c>
      <c r="O23" s="51">
        <v>5</v>
      </c>
      <c r="P23" s="51">
        <v>5</v>
      </c>
      <c r="Q23" s="51">
        <v>5</v>
      </c>
      <c r="R23" s="51">
        <v>5</v>
      </c>
      <c r="S23" s="51">
        <v>5</v>
      </c>
      <c r="T23" s="53">
        <f t="shared" si="6"/>
        <v>5</v>
      </c>
      <c r="U23" s="23"/>
      <c r="V23" s="24">
        <v>3</v>
      </c>
      <c r="W23" s="25">
        <v>5</v>
      </c>
      <c r="X23" s="25">
        <v>5</v>
      </c>
      <c r="Y23" s="25">
        <v>3</v>
      </c>
      <c r="Z23" s="25">
        <v>4</v>
      </c>
      <c r="AA23" s="26">
        <f t="shared" si="7"/>
        <v>4</v>
      </c>
      <c r="AB23" s="23"/>
      <c r="AC23" s="54">
        <v>4</v>
      </c>
      <c r="AD23" s="25">
        <v>4</v>
      </c>
      <c r="AE23" s="25">
        <v>2</v>
      </c>
      <c r="AF23" s="26">
        <v>3.3333333330000001</v>
      </c>
      <c r="AG23" s="23"/>
      <c r="AH23" s="36">
        <f t="shared" si="8"/>
        <v>4.1111111110000005</v>
      </c>
    </row>
    <row r="24" spans="1:34" ht="26" x14ac:dyDescent="0.2">
      <c r="A24" s="70">
        <v>18</v>
      </c>
      <c r="B24" s="43" t="s">
        <v>8</v>
      </c>
      <c r="C24" s="71" t="s">
        <v>20</v>
      </c>
      <c r="D24" s="15"/>
      <c r="E24" s="15"/>
      <c r="F24" s="15"/>
      <c r="G24" s="15"/>
      <c r="H24" s="15"/>
      <c r="K24" s="45">
        <v>3</v>
      </c>
      <c r="L24" s="46">
        <v>5</v>
      </c>
      <c r="M24" s="46">
        <v>3</v>
      </c>
      <c r="N24" s="47">
        <v>2</v>
      </c>
      <c r="O24" s="46">
        <v>4</v>
      </c>
      <c r="P24" s="46">
        <v>2</v>
      </c>
      <c r="Q24" s="46">
        <v>2</v>
      </c>
      <c r="R24" s="46">
        <v>4</v>
      </c>
      <c r="S24" s="46">
        <v>3</v>
      </c>
      <c r="T24" s="48">
        <f t="shared" si="6"/>
        <v>3.1111111111111112</v>
      </c>
      <c r="V24" s="17">
        <v>3</v>
      </c>
      <c r="W24" s="18">
        <v>3</v>
      </c>
      <c r="X24" s="19">
        <v>5</v>
      </c>
      <c r="Y24" s="19">
        <v>2</v>
      </c>
      <c r="Z24" s="18">
        <v>3</v>
      </c>
      <c r="AA24" s="20">
        <f t="shared" si="7"/>
        <v>3.25</v>
      </c>
      <c r="AC24" s="49">
        <v>3</v>
      </c>
      <c r="AD24" s="18">
        <v>2</v>
      </c>
      <c r="AE24" s="18">
        <v>1</v>
      </c>
      <c r="AF24" s="20">
        <v>2</v>
      </c>
      <c r="AH24" s="36">
        <f t="shared" si="8"/>
        <v>2.7870370370370368</v>
      </c>
    </row>
    <row r="25" spans="1:34" x14ac:dyDescent="0.2">
      <c r="A25" s="70">
        <v>19</v>
      </c>
      <c r="B25" s="43" t="s">
        <v>6</v>
      </c>
      <c r="C25" s="71" t="s">
        <v>87</v>
      </c>
      <c r="D25" s="15"/>
      <c r="E25" s="15"/>
      <c r="F25" s="15"/>
      <c r="G25" s="15"/>
      <c r="H25" s="15"/>
      <c r="K25" s="72">
        <v>5</v>
      </c>
      <c r="L25" s="46">
        <v>4</v>
      </c>
      <c r="M25" s="46">
        <v>5</v>
      </c>
      <c r="N25" s="47">
        <v>5</v>
      </c>
      <c r="O25" s="46">
        <v>3</v>
      </c>
      <c r="P25" s="46">
        <v>3</v>
      </c>
      <c r="Q25" s="46">
        <v>3</v>
      </c>
      <c r="R25" s="46">
        <v>3</v>
      </c>
      <c r="S25" s="46">
        <v>5</v>
      </c>
      <c r="T25" s="48">
        <f t="shared" si="6"/>
        <v>4</v>
      </c>
      <c r="V25" s="17">
        <v>4</v>
      </c>
      <c r="W25" s="18">
        <v>3</v>
      </c>
      <c r="X25" s="19">
        <v>5</v>
      </c>
      <c r="Y25" s="19">
        <v>3</v>
      </c>
      <c r="Z25" s="18">
        <v>5</v>
      </c>
      <c r="AA25" s="20">
        <f t="shared" si="7"/>
        <v>3.75</v>
      </c>
      <c r="AC25" s="49">
        <v>4</v>
      </c>
      <c r="AD25" s="18">
        <v>4</v>
      </c>
      <c r="AE25" s="18">
        <v>4</v>
      </c>
      <c r="AF25" s="20">
        <v>4</v>
      </c>
      <c r="AH25" s="36">
        <f t="shared" si="8"/>
        <v>3.9166666666666665</v>
      </c>
    </row>
    <row r="26" spans="1:34" ht="30" x14ac:dyDescent="0.2">
      <c r="A26" s="70">
        <v>20</v>
      </c>
      <c r="B26" s="64" t="s">
        <v>88</v>
      </c>
      <c r="C26" s="71" t="s">
        <v>5</v>
      </c>
      <c r="D26" s="21"/>
      <c r="E26" s="21"/>
      <c r="F26" s="21"/>
      <c r="G26" s="21"/>
      <c r="H26" s="21"/>
      <c r="I26" s="23"/>
      <c r="J26" s="23"/>
      <c r="K26" s="50">
        <v>2</v>
      </c>
      <c r="L26" s="51">
        <v>4</v>
      </c>
      <c r="M26" s="51">
        <v>3</v>
      </c>
      <c r="N26" s="52">
        <v>5</v>
      </c>
      <c r="O26" s="51">
        <v>3</v>
      </c>
      <c r="P26" s="51">
        <v>1</v>
      </c>
      <c r="Q26" s="51">
        <v>5</v>
      </c>
      <c r="R26" s="51">
        <v>4</v>
      </c>
      <c r="S26" s="51">
        <v>5</v>
      </c>
      <c r="T26" s="53">
        <f t="shared" si="6"/>
        <v>3.5555555555555554</v>
      </c>
      <c r="U26" s="23"/>
      <c r="V26" s="24">
        <v>4</v>
      </c>
      <c r="W26" s="25">
        <v>4</v>
      </c>
      <c r="X26" s="25">
        <v>5</v>
      </c>
      <c r="Y26" s="25">
        <v>2</v>
      </c>
      <c r="Z26" s="25">
        <v>3</v>
      </c>
      <c r="AA26" s="26">
        <f t="shared" si="7"/>
        <v>3.75</v>
      </c>
      <c r="AB26" s="23"/>
      <c r="AC26" s="54">
        <v>5</v>
      </c>
      <c r="AD26" s="25">
        <v>5</v>
      </c>
      <c r="AE26" s="25">
        <v>5</v>
      </c>
      <c r="AF26" s="26">
        <v>5</v>
      </c>
      <c r="AG26" s="23"/>
      <c r="AH26" s="36">
        <v>5</v>
      </c>
    </row>
    <row r="27" spans="1:34" ht="30.75" customHeight="1" x14ac:dyDescent="0.2">
      <c r="A27" s="70">
        <v>21</v>
      </c>
      <c r="B27" s="73" t="s">
        <v>9</v>
      </c>
      <c r="C27" s="71" t="s">
        <v>4</v>
      </c>
      <c r="D27" s="15"/>
      <c r="E27" s="15"/>
      <c r="F27" s="15"/>
      <c r="G27" s="15"/>
      <c r="H27" s="15"/>
      <c r="K27" s="45">
        <v>5</v>
      </c>
      <c r="L27" s="46">
        <v>4</v>
      </c>
      <c r="M27" s="46">
        <v>4</v>
      </c>
      <c r="N27" s="47">
        <v>4</v>
      </c>
      <c r="O27" s="46">
        <v>5</v>
      </c>
      <c r="P27" s="46">
        <v>5</v>
      </c>
      <c r="Q27" s="46">
        <v>4</v>
      </c>
      <c r="R27" s="46">
        <v>5</v>
      </c>
      <c r="S27" s="46">
        <v>4</v>
      </c>
      <c r="T27" s="48">
        <f t="shared" si="6"/>
        <v>4.4444444444444446</v>
      </c>
      <c r="V27" s="17">
        <v>2</v>
      </c>
      <c r="W27" s="18">
        <v>5</v>
      </c>
      <c r="X27" s="19">
        <v>5</v>
      </c>
      <c r="Y27" s="19">
        <v>1</v>
      </c>
      <c r="Z27" s="18">
        <v>2</v>
      </c>
      <c r="AA27" s="20">
        <f t="shared" si="7"/>
        <v>3.25</v>
      </c>
      <c r="AC27" s="49"/>
      <c r="AD27" s="18">
        <v>4</v>
      </c>
      <c r="AE27" s="18">
        <v>4</v>
      </c>
      <c r="AF27" s="20">
        <v>4</v>
      </c>
      <c r="AH27" s="36">
        <f t="shared" si="8"/>
        <v>3.8981481481481484</v>
      </c>
    </row>
    <row r="28" spans="1:34" x14ac:dyDescent="0.2">
      <c r="A28" s="70">
        <v>22</v>
      </c>
      <c r="B28" s="43" t="s">
        <v>89</v>
      </c>
      <c r="C28" s="14" t="s">
        <v>90</v>
      </c>
      <c r="D28" s="21"/>
      <c r="E28" s="21"/>
      <c r="F28" s="21"/>
      <c r="G28" s="21"/>
      <c r="H28" s="21"/>
      <c r="I28" s="22"/>
      <c r="J28" s="23"/>
      <c r="K28" s="74">
        <v>4</v>
      </c>
      <c r="L28" s="75">
        <v>4</v>
      </c>
      <c r="M28" s="75">
        <v>4</v>
      </c>
      <c r="N28" s="76">
        <v>2</v>
      </c>
      <c r="O28" s="75">
        <v>3</v>
      </c>
      <c r="P28" s="75">
        <v>3</v>
      </c>
      <c r="Q28" s="75">
        <v>2</v>
      </c>
      <c r="R28" s="75">
        <v>3</v>
      </c>
      <c r="S28" s="75">
        <v>3</v>
      </c>
      <c r="T28" s="53">
        <f>AVERAGE(K28,L28,M28,N28,O28,P28,Q28,R28,S28)</f>
        <v>3.1111111111111112</v>
      </c>
      <c r="U28" s="23"/>
      <c r="V28" s="24">
        <v>1</v>
      </c>
      <c r="W28" s="25">
        <v>3</v>
      </c>
      <c r="X28" s="25">
        <v>4</v>
      </c>
      <c r="Y28" s="25">
        <v>1</v>
      </c>
      <c r="Z28" s="25">
        <v>2</v>
      </c>
      <c r="AA28" s="26">
        <f t="shared" si="7"/>
        <v>2.25</v>
      </c>
      <c r="AB28" s="23"/>
      <c r="AC28" s="54">
        <v>2</v>
      </c>
      <c r="AD28" s="25">
        <v>1</v>
      </c>
      <c r="AE28" s="25">
        <v>2</v>
      </c>
      <c r="AF28" s="26">
        <v>1.6666666670000001</v>
      </c>
      <c r="AG28" s="23"/>
      <c r="AH28" s="36">
        <f t="shared" si="8"/>
        <v>2.3425925927037037</v>
      </c>
    </row>
    <row r="29" spans="1:34" ht="32.25" customHeight="1" x14ac:dyDescent="0.2">
      <c r="A29" s="70">
        <v>23</v>
      </c>
      <c r="B29" s="43" t="s">
        <v>91</v>
      </c>
      <c r="C29" s="71" t="s">
        <v>21</v>
      </c>
      <c r="D29" s="15"/>
      <c r="E29" s="15"/>
      <c r="F29" s="15"/>
      <c r="G29" s="15"/>
      <c r="H29" s="15"/>
      <c r="K29" s="77">
        <v>5</v>
      </c>
      <c r="L29" s="78">
        <v>4</v>
      </c>
      <c r="M29" s="78">
        <v>4</v>
      </c>
      <c r="N29" s="79">
        <v>5</v>
      </c>
      <c r="O29" s="78">
        <v>4</v>
      </c>
      <c r="P29" s="78">
        <v>4</v>
      </c>
      <c r="Q29" s="78">
        <v>3</v>
      </c>
      <c r="R29" s="78">
        <v>1</v>
      </c>
      <c r="S29" s="78">
        <v>4</v>
      </c>
      <c r="T29" s="48">
        <f t="shared" si="6"/>
        <v>3.7777777777777777</v>
      </c>
      <c r="V29" s="17">
        <v>3</v>
      </c>
      <c r="W29" s="18">
        <v>4</v>
      </c>
      <c r="X29" s="19">
        <v>4</v>
      </c>
      <c r="Y29" s="19">
        <v>1</v>
      </c>
      <c r="Z29" s="18">
        <v>4</v>
      </c>
      <c r="AA29" s="20">
        <f t="shared" si="7"/>
        <v>3</v>
      </c>
      <c r="AC29" s="49">
        <v>2</v>
      </c>
      <c r="AD29" s="18">
        <v>2</v>
      </c>
      <c r="AE29" s="18">
        <v>4</v>
      </c>
      <c r="AF29" s="20">
        <v>2.6666666669999999</v>
      </c>
      <c r="AH29" s="36">
        <f t="shared" si="8"/>
        <v>3.1481481482592595</v>
      </c>
    </row>
    <row r="30" spans="1:34" ht="30" x14ac:dyDescent="0.2">
      <c r="A30" s="80">
        <v>24</v>
      </c>
      <c r="B30" s="81" t="s">
        <v>92</v>
      </c>
      <c r="C30" s="82" t="s">
        <v>93</v>
      </c>
      <c r="D30" s="83"/>
      <c r="E30" s="83"/>
      <c r="F30" s="83"/>
      <c r="G30" s="83"/>
      <c r="H30" s="21"/>
      <c r="I30" s="23"/>
      <c r="J30" s="23"/>
      <c r="K30" s="50">
        <v>1</v>
      </c>
      <c r="L30" s="51">
        <v>1</v>
      </c>
      <c r="M30" s="51">
        <v>2</v>
      </c>
      <c r="N30" s="52">
        <v>2</v>
      </c>
      <c r="O30" s="51">
        <v>1</v>
      </c>
      <c r="P30" s="51">
        <v>1</v>
      </c>
      <c r="Q30" s="51">
        <v>1</v>
      </c>
      <c r="R30" s="51">
        <v>2</v>
      </c>
      <c r="S30" s="51">
        <v>3</v>
      </c>
      <c r="T30" s="53">
        <f t="shared" si="6"/>
        <v>1.5555555555555556</v>
      </c>
      <c r="U30" s="23"/>
      <c r="V30" s="24">
        <v>1</v>
      </c>
      <c r="W30" s="25">
        <v>1</v>
      </c>
      <c r="X30" s="25">
        <v>4</v>
      </c>
      <c r="Y30" s="25">
        <v>1</v>
      </c>
      <c r="Z30" s="25">
        <v>4</v>
      </c>
      <c r="AA30" s="26">
        <f t="shared" si="7"/>
        <v>1.75</v>
      </c>
      <c r="AB30" s="23"/>
      <c r="AC30" s="54">
        <v>4</v>
      </c>
      <c r="AD30" s="25">
        <v>2</v>
      </c>
      <c r="AE30" s="25">
        <v>3</v>
      </c>
      <c r="AF30" s="26">
        <v>3</v>
      </c>
      <c r="AG30" s="23"/>
      <c r="AH30" s="36">
        <v>3</v>
      </c>
    </row>
    <row r="31" spans="1:34" x14ac:dyDescent="0.2">
      <c r="A31" s="70">
        <v>25</v>
      </c>
      <c r="B31" s="43" t="s">
        <v>23</v>
      </c>
      <c r="C31" s="71" t="s">
        <v>24</v>
      </c>
      <c r="D31" s="28"/>
      <c r="E31" s="28"/>
      <c r="F31" s="28"/>
      <c r="G31" s="28"/>
      <c r="H31" s="15"/>
      <c r="K31" s="45">
        <v>3</v>
      </c>
      <c r="L31" s="46">
        <v>3</v>
      </c>
      <c r="M31" s="46">
        <v>3</v>
      </c>
      <c r="N31" s="47">
        <v>3</v>
      </c>
      <c r="O31" s="46">
        <v>3</v>
      </c>
      <c r="P31" s="46">
        <v>4</v>
      </c>
      <c r="Q31" s="46">
        <v>3</v>
      </c>
      <c r="R31" s="46">
        <v>5</v>
      </c>
      <c r="S31" s="46">
        <v>3</v>
      </c>
      <c r="T31" s="48">
        <f t="shared" si="6"/>
        <v>3.3333333333333335</v>
      </c>
      <c r="V31" s="17">
        <v>2</v>
      </c>
      <c r="W31" s="18">
        <v>3</v>
      </c>
      <c r="X31" s="19">
        <v>5</v>
      </c>
      <c r="Y31" s="19">
        <v>1</v>
      </c>
      <c r="Z31" s="18">
        <v>4</v>
      </c>
      <c r="AA31" s="20">
        <f t="shared" si="7"/>
        <v>2.75</v>
      </c>
      <c r="AC31" s="49">
        <v>4</v>
      </c>
      <c r="AD31" s="18">
        <v>3</v>
      </c>
      <c r="AE31" s="18">
        <v>4</v>
      </c>
      <c r="AF31" s="20">
        <v>3.6666666669999999</v>
      </c>
      <c r="AH31" s="36">
        <f t="shared" si="8"/>
        <v>3.2500000001111111</v>
      </c>
    </row>
    <row r="32" spans="1:34" x14ac:dyDescent="0.2">
      <c r="A32" s="70">
        <v>26</v>
      </c>
      <c r="B32" s="43" t="s">
        <v>94</v>
      </c>
      <c r="C32" s="71" t="s">
        <v>95</v>
      </c>
      <c r="D32" s="21"/>
      <c r="E32" s="21"/>
      <c r="F32" s="21"/>
      <c r="G32" s="21"/>
      <c r="H32" s="21"/>
      <c r="I32" s="23"/>
      <c r="J32" s="23"/>
      <c r="K32" s="50">
        <v>1</v>
      </c>
      <c r="L32" s="51">
        <v>2</v>
      </c>
      <c r="M32" s="51">
        <v>1</v>
      </c>
      <c r="N32" s="52">
        <v>1</v>
      </c>
      <c r="O32" s="51">
        <v>2</v>
      </c>
      <c r="P32" s="51">
        <v>2</v>
      </c>
      <c r="Q32" s="51">
        <v>2</v>
      </c>
      <c r="R32" s="51">
        <v>2</v>
      </c>
      <c r="S32" s="51">
        <v>1</v>
      </c>
      <c r="T32" s="53">
        <f t="shared" si="6"/>
        <v>1.5555555555555556</v>
      </c>
      <c r="U32" s="23"/>
      <c r="V32" s="24">
        <v>2</v>
      </c>
      <c r="W32" s="25">
        <v>2</v>
      </c>
      <c r="X32" s="25">
        <v>5</v>
      </c>
      <c r="Y32" s="25">
        <v>2</v>
      </c>
      <c r="Z32" s="25">
        <v>3</v>
      </c>
      <c r="AA32" s="26">
        <f t="shared" si="7"/>
        <v>2.75</v>
      </c>
      <c r="AB32" s="23"/>
      <c r="AC32" s="54">
        <v>4</v>
      </c>
      <c r="AD32" s="25">
        <v>3</v>
      </c>
      <c r="AE32" s="25">
        <v>2</v>
      </c>
      <c r="AF32" s="26">
        <v>3</v>
      </c>
      <c r="AG32" s="23"/>
      <c r="AH32" s="36">
        <f t="shared" si="8"/>
        <v>2.4351851851851851</v>
      </c>
    </row>
    <row r="33" spans="1:34" x14ac:dyDescent="0.2">
      <c r="A33" s="70">
        <v>27</v>
      </c>
      <c r="B33" s="43" t="s">
        <v>25</v>
      </c>
      <c r="C33" s="84" t="s">
        <v>26</v>
      </c>
      <c r="D33" s="28"/>
      <c r="E33" s="28"/>
      <c r="F33" s="28"/>
      <c r="G33" s="28"/>
      <c r="H33" s="15"/>
      <c r="K33" s="45">
        <v>3</v>
      </c>
      <c r="L33" s="46">
        <v>3</v>
      </c>
      <c r="M33" s="46">
        <v>3</v>
      </c>
      <c r="N33" s="47">
        <v>2</v>
      </c>
      <c r="O33" s="46">
        <v>3</v>
      </c>
      <c r="P33" s="46">
        <v>1</v>
      </c>
      <c r="Q33" s="46">
        <v>1</v>
      </c>
      <c r="R33" s="46">
        <v>3</v>
      </c>
      <c r="S33" s="46">
        <v>3</v>
      </c>
      <c r="T33" s="48">
        <f t="shared" si="6"/>
        <v>2.4444444444444446</v>
      </c>
      <c r="V33" s="17">
        <v>3</v>
      </c>
      <c r="W33" s="18">
        <v>3</v>
      </c>
      <c r="X33" s="19">
        <v>3</v>
      </c>
      <c r="Y33" s="19">
        <v>1</v>
      </c>
      <c r="Z33" s="18">
        <v>2</v>
      </c>
      <c r="AA33" s="20">
        <f t="shared" si="7"/>
        <v>2.5</v>
      </c>
      <c r="AC33" s="49">
        <v>1</v>
      </c>
      <c r="AD33" s="18">
        <v>1</v>
      </c>
      <c r="AE33" s="18">
        <v>3</v>
      </c>
      <c r="AF33" s="20">
        <v>1.6666666670000001</v>
      </c>
      <c r="AH33" s="36">
        <f t="shared" si="8"/>
        <v>2.2037037038148148</v>
      </c>
    </row>
    <row r="34" spans="1:34" ht="31" thickBot="1" x14ac:dyDescent="0.25">
      <c r="A34" s="70">
        <v>28</v>
      </c>
      <c r="B34" s="43" t="s">
        <v>96</v>
      </c>
      <c r="C34" s="71" t="s">
        <v>97</v>
      </c>
      <c r="D34" s="28"/>
      <c r="E34" s="28"/>
      <c r="F34" s="28"/>
      <c r="G34" s="28"/>
      <c r="H34" s="15"/>
      <c r="K34" s="85">
        <v>5</v>
      </c>
      <c r="L34" s="86">
        <v>5</v>
      </c>
      <c r="M34" s="86">
        <v>5</v>
      </c>
      <c r="N34" s="87">
        <v>5</v>
      </c>
      <c r="O34" s="86">
        <v>5</v>
      </c>
      <c r="P34" s="86">
        <v>5</v>
      </c>
      <c r="Q34" s="86">
        <v>5</v>
      </c>
      <c r="R34" s="86">
        <v>5</v>
      </c>
      <c r="S34" s="86">
        <v>5</v>
      </c>
      <c r="T34" s="48">
        <f t="shared" si="6"/>
        <v>5</v>
      </c>
      <c r="V34" s="17">
        <v>5</v>
      </c>
      <c r="W34" s="18">
        <v>5</v>
      </c>
      <c r="X34" s="19">
        <v>5</v>
      </c>
      <c r="Y34" s="19">
        <v>5</v>
      </c>
      <c r="Z34" s="18">
        <v>3</v>
      </c>
      <c r="AA34" s="20">
        <f t="shared" si="7"/>
        <v>5</v>
      </c>
      <c r="AC34" s="49">
        <v>5</v>
      </c>
      <c r="AD34" s="18">
        <v>5</v>
      </c>
      <c r="AE34" s="18">
        <v>5</v>
      </c>
      <c r="AF34" s="20">
        <v>5</v>
      </c>
      <c r="AH34" s="36">
        <f t="shared" si="8"/>
        <v>5</v>
      </c>
    </row>
    <row r="35" spans="1:34" ht="45" customHeight="1" x14ac:dyDescent="0.2">
      <c r="A35" s="88"/>
      <c r="B35" s="56"/>
      <c r="C35" s="57" t="s">
        <v>116</v>
      </c>
      <c r="D35" s="58" t="s">
        <v>43</v>
      </c>
      <c r="E35" s="58" t="s">
        <v>44</v>
      </c>
      <c r="F35" s="58" t="s">
        <v>45</v>
      </c>
      <c r="G35" s="58" t="s">
        <v>46</v>
      </c>
      <c r="H35" s="58" t="s">
        <v>47</v>
      </c>
      <c r="I35" s="10"/>
      <c r="J35" s="16"/>
      <c r="K35" s="59" t="s">
        <v>48</v>
      </c>
      <c r="L35" s="60" t="s">
        <v>49</v>
      </c>
      <c r="M35" s="60" t="s">
        <v>50</v>
      </c>
      <c r="N35" s="60" t="s">
        <v>51</v>
      </c>
      <c r="O35" s="60" t="s">
        <v>52</v>
      </c>
      <c r="P35" s="60" t="s">
        <v>53</v>
      </c>
      <c r="Q35" s="60" t="s">
        <v>54</v>
      </c>
      <c r="R35" s="60" t="s">
        <v>55</v>
      </c>
      <c r="S35" s="60" t="s">
        <v>56</v>
      </c>
      <c r="T35" s="61" t="s">
        <v>57</v>
      </c>
      <c r="V35" s="39" t="s">
        <v>58</v>
      </c>
      <c r="W35" s="13" t="s">
        <v>106</v>
      </c>
      <c r="X35" s="13" t="s">
        <v>59</v>
      </c>
      <c r="Y35" s="13" t="s">
        <v>60</v>
      </c>
      <c r="Z35" s="40" t="s">
        <v>61</v>
      </c>
      <c r="AA35" s="20"/>
      <c r="AC35" s="42" t="s">
        <v>63</v>
      </c>
      <c r="AD35" s="13" t="s">
        <v>64</v>
      </c>
      <c r="AE35" s="13" t="s">
        <v>65</v>
      </c>
      <c r="AF35" s="20"/>
      <c r="AH35" s="36"/>
    </row>
    <row r="36" spans="1:34" ht="39" x14ac:dyDescent="0.2">
      <c r="A36" s="89">
        <v>29</v>
      </c>
      <c r="B36" s="64" t="s">
        <v>117</v>
      </c>
      <c r="C36" s="82" t="s">
        <v>27</v>
      </c>
      <c r="D36" s="28"/>
      <c r="E36" s="28"/>
      <c r="F36" s="28"/>
      <c r="G36" s="28"/>
      <c r="H36" s="15"/>
      <c r="K36" s="45">
        <v>5</v>
      </c>
      <c r="L36" s="46">
        <v>5</v>
      </c>
      <c r="M36" s="46">
        <v>5</v>
      </c>
      <c r="N36" s="47">
        <v>5</v>
      </c>
      <c r="O36" s="46">
        <v>5</v>
      </c>
      <c r="P36" s="46">
        <v>5</v>
      </c>
      <c r="Q36" s="46">
        <v>5</v>
      </c>
      <c r="R36" s="46">
        <v>5</v>
      </c>
      <c r="S36" s="46">
        <v>5</v>
      </c>
      <c r="T36" s="48">
        <f t="shared" ref="T36:T45" si="9">AVERAGE(K36,L36,M36,N36,O36,P36,Q36,R36,S36)</f>
        <v>5</v>
      </c>
      <c r="V36" s="17">
        <v>4</v>
      </c>
      <c r="W36" s="18">
        <v>5</v>
      </c>
      <c r="X36" s="19">
        <v>4</v>
      </c>
      <c r="Y36" s="19">
        <v>4</v>
      </c>
      <c r="Z36" s="18">
        <v>4</v>
      </c>
      <c r="AA36" s="20">
        <f t="shared" ref="AA36:AA46" si="10">AVERAGE(V36,W36,X36,Y36,AB36)</f>
        <v>4.25</v>
      </c>
      <c r="AC36" s="49">
        <v>4</v>
      </c>
      <c r="AD36" s="18">
        <v>5</v>
      </c>
      <c r="AE36" s="18">
        <v>4</v>
      </c>
      <c r="AF36" s="20">
        <v>4.3333333329999997</v>
      </c>
      <c r="AH36" s="36">
        <f t="shared" ref="AH36:AH46" si="11">AVERAGE(T36,AA36,AF36)</f>
        <v>4.5277777776666666</v>
      </c>
    </row>
    <row r="37" spans="1:34" ht="56.25" customHeight="1" x14ac:dyDescent="0.2">
      <c r="A37" s="89">
        <v>30</v>
      </c>
      <c r="B37" s="64" t="s">
        <v>118</v>
      </c>
      <c r="C37" s="82" t="s">
        <v>98</v>
      </c>
      <c r="D37" s="28"/>
      <c r="E37" s="28"/>
      <c r="F37" s="28"/>
      <c r="G37" s="28"/>
      <c r="H37" s="15"/>
      <c r="K37" s="45">
        <v>5</v>
      </c>
      <c r="L37" s="46">
        <v>5</v>
      </c>
      <c r="M37" s="46">
        <v>5</v>
      </c>
      <c r="N37" s="47">
        <v>5</v>
      </c>
      <c r="O37" s="46">
        <v>5</v>
      </c>
      <c r="P37" s="46">
        <v>5</v>
      </c>
      <c r="Q37" s="46">
        <v>5</v>
      </c>
      <c r="R37" s="46">
        <v>5</v>
      </c>
      <c r="S37" s="46">
        <v>5</v>
      </c>
      <c r="T37" s="48">
        <f t="shared" si="9"/>
        <v>5</v>
      </c>
      <c r="V37" s="17">
        <v>4</v>
      </c>
      <c r="W37" s="18">
        <v>5</v>
      </c>
      <c r="X37" s="19">
        <v>5</v>
      </c>
      <c r="Y37" s="19">
        <v>4</v>
      </c>
      <c r="Z37" s="18">
        <v>4</v>
      </c>
      <c r="AA37" s="20">
        <f t="shared" si="10"/>
        <v>4.5</v>
      </c>
      <c r="AC37" s="49">
        <v>4</v>
      </c>
      <c r="AD37" s="18">
        <v>5</v>
      </c>
      <c r="AE37" s="18">
        <v>5</v>
      </c>
      <c r="AF37" s="20">
        <v>4.6666666670000003</v>
      </c>
      <c r="AH37" s="36">
        <f t="shared" si="11"/>
        <v>4.7222222223333334</v>
      </c>
    </row>
    <row r="38" spans="1:34" ht="39" x14ac:dyDescent="0.2">
      <c r="A38" s="89">
        <v>31</v>
      </c>
      <c r="B38" s="43" t="s">
        <v>119</v>
      </c>
      <c r="C38" s="90" t="s">
        <v>99</v>
      </c>
      <c r="D38" s="28"/>
      <c r="E38" s="28"/>
      <c r="F38" s="28"/>
      <c r="G38" s="28"/>
      <c r="H38" s="15"/>
      <c r="K38" s="45">
        <v>2</v>
      </c>
      <c r="L38" s="46">
        <v>3</v>
      </c>
      <c r="M38" s="46">
        <v>3</v>
      </c>
      <c r="N38" s="47">
        <v>3</v>
      </c>
      <c r="O38" s="46">
        <v>4</v>
      </c>
      <c r="P38" s="46">
        <v>2</v>
      </c>
      <c r="Q38" s="46">
        <v>3</v>
      </c>
      <c r="R38" s="46">
        <v>4</v>
      </c>
      <c r="S38" s="46">
        <v>3</v>
      </c>
      <c r="T38" s="48">
        <f t="shared" si="9"/>
        <v>3</v>
      </c>
      <c r="V38" s="17">
        <v>2</v>
      </c>
      <c r="W38" s="18">
        <v>4</v>
      </c>
      <c r="X38" s="19">
        <v>4</v>
      </c>
      <c r="Y38" s="19">
        <v>2</v>
      </c>
      <c r="Z38" s="18">
        <v>2</v>
      </c>
      <c r="AA38" s="20">
        <f t="shared" si="10"/>
        <v>3</v>
      </c>
      <c r="AC38" s="49">
        <v>3</v>
      </c>
      <c r="AD38" s="18">
        <v>3</v>
      </c>
      <c r="AE38" s="18">
        <v>3</v>
      </c>
      <c r="AF38" s="20">
        <v>3</v>
      </c>
      <c r="AH38" s="36">
        <f t="shared" si="11"/>
        <v>3</v>
      </c>
    </row>
    <row r="39" spans="1:34" ht="39" x14ac:dyDescent="0.2">
      <c r="A39" s="89">
        <v>32</v>
      </c>
      <c r="B39" s="43" t="s">
        <v>120</v>
      </c>
      <c r="C39" s="82" t="s">
        <v>7</v>
      </c>
      <c r="D39" s="21"/>
      <c r="E39" s="21"/>
      <c r="F39" s="21"/>
      <c r="G39" s="21"/>
      <c r="H39" s="21"/>
      <c r="I39" s="23"/>
      <c r="J39" s="23"/>
      <c r="K39" s="50">
        <v>2</v>
      </c>
      <c r="L39" s="51">
        <v>3</v>
      </c>
      <c r="M39" s="51">
        <v>3</v>
      </c>
      <c r="N39" s="52">
        <v>3</v>
      </c>
      <c r="O39" s="51">
        <v>4</v>
      </c>
      <c r="P39" s="51">
        <v>3</v>
      </c>
      <c r="Q39" s="51">
        <v>3</v>
      </c>
      <c r="R39" s="51">
        <v>3</v>
      </c>
      <c r="S39" s="51">
        <v>3</v>
      </c>
      <c r="T39" s="53">
        <f t="shared" si="9"/>
        <v>3</v>
      </c>
      <c r="U39" s="23"/>
      <c r="V39" s="24">
        <v>3</v>
      </c>
      <c r="W39" s="25">
        <v>3</v>
      </c>
      <c r="X39" s="25">
        <v>4</v>
      </c>
      <c r="Y39" s="25">
        <v>2</v>
      </c>
      <c r="Z39" s="25">
        <v>3</v>
      </c>
      <c r="AA39" s="26">
        <f t="shared" si="10"/>
        <v>3</v>
      </c>
      <c r="AB39" s="23"/>
      <c r="AC39" s="54">
        <v>1</v>
      </c>
      <c r="AD39" s="25">
        <v>1</v>
      </c>
      <c r="AE39" s="25">
        <v>3</v>
      </c>
      <c r="AF39" s="26">
        <v>1.6666666670000001</v>
      </c>
      <c r="AG39" s="23"/>
      <c r="AH39" s="36">
        <f t="shared" si="11"/>
        <v>2.5555555556666669</v>
      </c>
    </row>
    <row r="40" spans="1:34" ht="26" x14ac:dyDescent="0.2">
      <c r="A40" s="89">
        <v>33</v>
      </c>
      <c r="B40" s="43" t="s">
        <v>100</v>
      </c>
      <c r="C40" s="82" t="s">
        <v>28</v>
      </c>
      <c r="D40" s="28"/>
      <c r="E40" s="28"/>
      <c r="F40" s="28"/>
      <c r="G40" s="28"/>
      <c r="H40" s="15"/>
      <c r="K40" s="45">
        <v>2</v>
      </c>
      <c r="L40" s="46">
        <v>2</v>
      </c>
      <c r="M40" s="46">
        <v>3</v>
      </c>
      <c r="N40" s="47">
        <v>2</v>
      </c>
      <c r="O40" s="46">
        <v>3</v>
      </c>
      <c r="P40" s="46">
        <v>3</v>
      </c>
      <c r="Q40" s="46">
        <v>2</v>
      </c>
      <c r="R40" s="46">
        <v>2</v>
      </c>
      <c r="S40" s="46">
        <v>3</v>
      </c>
      <c r="T40" s="48">
        <f t="shared" si="9"/>
        <v>2.4444444444444446</v>
      </c>
      <c r="V40" s="17">
        <v>2</v>
      </c>
      <c r="W40" s="18">
        <v>3</v>
      </c>
      <c r="X40" s="19">
        <v>3</v>
      </c>
      <c r="Y40" s="19">
        <v>2</v>
      </c>
      <c r="Z40" s="18">
        <v>2</v>
      </c>
      <c r="AA40" s="20">
        <f t="shared" si="10"/>
        <v>2.5</v>
      </c>
      <c r="AC40" s="49">
        <v>2</v>
      </c>
      <c r="AD40" s="18">
        <v>1</v>
      </c>
      <c r="AE40" s="18">
        <v>1</v>
      </c>
      <c r="AF40" s="20">
        <v>1.3333333329999999</v>
      </c>
      <c r="AH40" s="36">
        <f t="shared" si="11"/>
        <v>2.0925925924814814</v>
      </c>
    </row>
    <row r="41" spans="1:34" ht="30" x14ac:dyDescent="0.2">
      <c r="A41" s="89">
        <v>34</v>
      </c>
      <c r="B41" s="43" t="s">
        <v>101</v>
      </c>
      <c r="C41" s="82" t="s">
        <v>29</v>
      </c>
      <c r="D41" s="28"/>
      <c r="E41" s="28"/>
      <c r="F41" s="28"/>
      <c r="G41" s="28"/>
      <c r="H41" s="15"/>
      <c r="K41" s="45">
        <v>2</v>
      </c>
      <c r="L41" s="46">
        <v>2</v>
      </c>
      <c r="M41" s="46">
        <v>2</v>
      </c>
      <c r="N41" s="47">
        <v>2</v>
      </c>
      <c r="O41" s="46">
        <v>3</v>
      </c>
      <c r="P41" s="46">
        <v>2</v>
      </c>
      <c r="Q41" s="46">
        <v>3</v>
      </c>
      <c r="R41" s="46">
        <v>3</v>
      </c>
      <c r="S41" s="46">
        <v>3</v>
      </c>
      <c r="T41" s="48">
        <f t="shared" si="9"/>
        <v>2.4444444444444446</v>
      </c>
      <c r="V41" s="17">
        <v>2</v>
      </c>
      <c r="W41" s="18">
        <v>3</v>
      </c>
      <c r="X41" s="19">
        <v>3</v>
      </c>
      <c r="Y41" s="19">
        <v>1</v>
      </c>
      <c r="Z41" s="18">
        <v>2</v>
      </c>
      <c r="AA41" s="20">
        <f t="shared" si="10"/>
        <v>2.25</v>
      </c>
      <c r="AC41" s="49">
        <v>3</v>
      </c>
      <c r="AD41" s="18">
        <v>3</v>
      </c>
      <c r="AE41" s="18">
        <v>2</v>
      </c>
      <c r="AF41" s="20">
        <v>2.6666666669999999</v>
      </c>
      <c r="AH41" s="36">
        <f t="shared" si="11"/>
        <v>2.4537037038148148</v>
      </c>
    </row>
    <row r="42" spans="1:34" ht="29.25" customHeight="1" x14ac:dyDescent="0.2">
      <c r="A42" s="89">
        <v>35</v>
      </c>
      <c r="B42" s="43" t="s">
        <v>30</v>
      </c>
      <c r="C42" s="82" t="s">
        <v>37</v>
      </c>
      <c r="D42" s="28"/>
      <c r="E42" s="28"/>
      <c r="F42" s="28"/>
      <c r="G42" s="28"/>
      <c r="H42" s="15"/>
      <c r="K42" s="45">
        <v>1</v>
      </c>
      <c r="L42" s="46">
        <v>1</v>
      </c>
      <c r="M42" s="46">
        <v>3</v>
      </c>
      <c r="N42" s="47">
        <v>1</v>
      </c>
      <c r="O42" s="46">
        <v>3</v>
      </c>
      <c r="P42" s="46">
        <v>1</v>
      </c>
      <c r="Q42" s="46">
        <v>1</v>
      </c>
      <c r="R42" s="46">
        <v>3</v>
      </c>
      <c r="S42" s="46">
        <v>1</v>
      </c>
      <c r="T42" s="48">
        <f t="shared" si="9"/>
        <v>1.6666666666666667</v>
      </c>
      <c r="V42" s="17">
        <v>2</v>
      </c>
      <c r="W42" s="18">
        <v>2</v>
      </c>
      <c r="X42" s="19">
        <v>4</v>
      </c>
      <c r="Y42" s="19">
        <v>1</v>
      </c>
      <c r="Z42" s="18">
        <v>3</v>
      </c>
      <c r="AA42" s="20">
        <f t="shared" si="10"/>
        <v>2.25</v>
      </c>
      <c r="AC42" s="49">
        <v>3</v>
      </c>
      <c r="AD42" s="18">
        <v>2</v>
      </c>
      <c r="AE42" s="18">
        <v>3</v>
      </c>
      <c r="AF42" s="20">
        <v>2.6666666669999999</v>
      </c>
      <c r="AH42" s="36">
        <f t="shared" si="11"/>
        <v>2.1944444445555558</v>
      </c>
    </row>
    <row r="43" spans="1:34" ht="42" customHeight="1" x14ac:dyDescent="0.2">
      <c r="A43" s="89">
        <v>36</v>
      </c>
      <c r="B43" s="43" t="s">
        <v>102</v>
      </c>
      <c r="C43" s="82" t="s">
        <v>31</v>
      </c>
      <c r="D43" s="21"/>
      <c r="E43" s="21"/>
      <c r="F43" s="21"/>
      <c r="G43" s="21"/>
      <c r="H43" s="21"/>
      <c r="I43" s="23"/>
      <c r="J43" s="23"/>
      <c r="K43" s="50">
        <v>2</v>
      </c>
      <c r="L43" s="51">
        <v>3</v>
      </c>
      <c r="M43" s="51">
        <v>1</v>
      </c>
      <c r="N43" s="52">
        <v>2</v>
      </c>
      <c r="O43" s="51">
        <v>1</v>
      </c>
      <c r="P43" s="51">
        <v>1</v>
      </c>
      <c r="Q43" s="51">
        <v>2</v>
      </c>
      <c r="R43" s="51">
        <v>1</v>
      </c>
      <c r="S43" s="51">
        <v>2</v>
      </c>
      <c r="T43" s="53">
        <f t="shared" si="9"/>
        <v>1.6666666666666667</v>
      </c>
      <c r="U43" s="23"/>
      <c r="V43" s="24">
        <v>2</v>
      </c>
      <c r="W43" s="25">
        <v>2</v>
      </c>
      <c r="X43" s="25">
        <v>4</v>
      </c>
      <c r="Y43" s="25">
        <v>2</v>
      </c>
      <c r="Z43" s="25">
        <v>3</v>
      </c>
      <c r="AA43" s="26">
        <f t="shared" si="10"/>
        <v>2.5</v>
      </c>
      <c r="AB43" s="23"/>
      <c r="AC43" s="54">
        <v>4</v>
      </c>
      <c r="AD43" s="25">
        <v>2</v>
      </c>
      <c r="AE43" s="25">
        <v>3</v>
      </c>
      <c r="AF43" s="26">
        <v>3</v>
      </c>
      <c r="AG43" s="23"/>
      <c r="AH43" s="36">
        <f t="shared" si="11"/>
        <v>2.3888888888888888</v>
      </c>
    </row>
    <row r="44" spans="1:34" ht="30" x14ac:dyDescent="0.2">
      <c r="A44" s="89">
        <v>37</v>
      </c>
      <c r="B44" s="43" t="s">
        <v>32</v>
      </c>
      <c r="C44" s="82" t="s">
        <v>33</v>
      </c>
      <c r="D44" s="28"/>
      <c r="E44" s="28"/>
      <c r="F44" s="28"/>
      <c r="G44" s="28"/>
      <c r="H44" s="15"/>
      <c r="K44" s="45">
        <v>5</v>
      </c>
      <c r="L44" s="46">
        <v>4</v>
      </c>
      <c r="M44" s="46">
        <v>5</v>
      </c>
      <c r="N44" s="47">
        <v>5</v>
      </c>
      <c r="O44" s="46">
        <v>3</v>
      </c>
      <c r="P44" s="46">
        <v>5</v>
      </c>
      <c r="Q44" s="46">
        <v>5</v>
      </c>
      <c r="R44" s="46">
        <v>5</v>
      </c>
      <c r="S44" s="46">
        <v>5</v>
      </c>
      <c r="T44" s="48">
        <f t="shared" si="9"/>
        <v>4.666666666666667</v>
      </c>
      <c r="V44" s="17">
        <v>4</v>
      </c>
      <c r="W44" s="18">
        <v>5</v>
      </c>
      <c r="X44" s="19">
        <v>5</v>
      </c>
      <c r="Y44" s="19">
        <v>4</v>
      </c>
      <c r="Z44" s="18">
        <v>3</v>
      </c>
      <c r="AA44" s="20">
        <f t="shared" si="10"/>
        <v>4.5</v>
      </c>
      <c r="AC44" s="49">
        <v>5</v>
      </c>
      <c r="AD44" s="18">
        <v>4</v>
      </c>
      <c r="AE44" s="18">
        <v>4</v>
      </c>
      <c r="AF44" s="20">
        <v>4.3333333329999997</v>
      </c>
      <c r="AH44" s="36">
        <f t="shared" si="11"/>
        <v>4.4999999998888889</v>
      </c>
    </row>
    <row r="45" spans="1:34" ht="30" x14ac:dyDescent="0.2">
      <c r="A45" s="89">
        <v>38</v>
      </c>
      <c r="B45" s="43" t="s">
        <v>22</v>
      </c>
      <c r="C45" s="82" t="s">
        <v>103</v>
      </c>
      <c r="D45" s="28"/>
      <c r="E45" s="28"/>
      <c r="F45" s="28"/>
      <c r="G45" s="28"/>
      <c r="H45" s="15"/>
      <c r="K45" s="45">
        <v>5</v>
      </c>
      <c r="L45" s="46">
        <v>5</v>
      </c>
      <c r="M45" s="46">
        <v>5</v>
      </c>
      <c r="N45" s="47">
        <v>5</v>
      </c>
      <c r="O45" s="46">
        <v>5</v>
      </c>
      <c r="P45" s="46">
        <v>5</v>
      </c>
      <c r="Q45" s="46">
        <v>5</v>
      </c>
      <c r="R45" s="46">
        <v>5</v>
      </c>
      <c r="S45" s="46">
        <v>5</v>
      </c>
      <c r="T45" s="48">
        <f t="shared" si="9"/>
        <v>5</v>
      </c>
      <c r="V45" s="17">
        <v>5</v>
      </c>
      <c r="W45" s="18">
        <v>5</v>
      </c>
      <c r="X45" s="19">
        <v>5</v>
      </c>
      <c r="Y45" s="19">
        <v>5</v>
      </c>
      <c r="Z45" s="18">
        <v>5</v>
      </c>
      <c r="AA45" s="20">
        <f t="shared" si="10"/>
        <v>5</v>
      </c>
      <c r="AC45" s="91">
        <v>5</v>
      </c>
      <c r="AD45" s="30">
        <v>5</v>
      </c>
      <c r="AE45" s="18">
        <v>5</v>
      </c>
      <c r="AF45" s="20">
        <v>5</v>
      </c>
      <c r="AH45" s="36">
        <f t="shared" si="11"/>
        <v>5</v>
      </c>
    </row>
    <row r="46" spans="1:34" ht="61" thickBot="1" x14ac:dyDescent="0.25">
      <c r="A46" s="89">
        <v>39</v>
      </c>
      <c r="B46" s="43" t="s">
        <v>104</v>
      </c>
      <c r="C46" s="90" t="s">
        <v>34</v>
      </c>
      <c r="D46" s="28"/>
      <c r="E46" s="28"/>
      <c r="F46" s="28"/>
      <c r="G46" s="28"/>
      <c r="H46" s="15"/>
      <c r="K46" s="85">
        <v>4</v>
      </c>
      <c r="L46" s="86">
        <v>3</v>
      </c>
      <c r="M46" s="86">
        <v>3</v>
      </c>
      <c r="N46" s="87">
        <v>3</v>
      </c>
      <c r="O46" s="86">
        <v>3</v>
      </c>
      <c r="P46" s="86">
        <v>4</v>
      </c>
      <c r="Q46" s="86">
        <v>4</v>
      </c>
      <c r="R46" s="86">
        <v>3</v>
      </c>
      <c r="S46" s="86">
        <v>3</v>
      </c>
      <c r="T46" s="92">
        <f>AVERAGE(K46,L46,M46,N46,O46,P46,Q46,R46,S46)</f>
        <v>3.3333333333333335</v>
      </c>
      <c r="V46" s="29">
        <v>3</v>
      </c>
      <c r="W46" s="93">
        <v>3</v>
      </c>
      <c r="X46" s="31">
        <v>4</v>
      </c>
      <c r="Y46" s="31">
        <v>2</v>
      </c>
      <c r="Z46" s="93">
        <v>4</v>
      </c>
      <c r="AA46" s="94">
        <f t="shared" si="10"/>
        <v>3</v>
      </c>
      <c r="AC46" s="95">
        <v>4</v>
      </c>
      <c r="AD46" s="31">
        <v>4</v>
      </c>
      <c r="AE46" s="31">
        <v>3</v>
      </c>
      <c r="AF46" s="32">
        <f>AVERAGE(AC46,AD46,AE46)</f>
        <v>3.6666666666666665</v>
      </c>
      <c r="AG46" s="7"/>
      <c r="AH46" s="36">
        <f t="shared" si="11"/>
        <v>3.3333333333333335</v>
      </c>
    </row>
    <row r="47" spans="1:34" x14ac:dyDescent="0.2">
      <c r="A47" s="96"/>
      <c r="B47" s="97"/>
      <c r="C47" s="96"/>
      <c r="D47" s="96"/>
      <c r="E47" s="96"/>
      <c r="F47" s="96"/>
      <c r="G47" s="96"/>
      <c r="H47" s="98"/>
      <c r="T47" s="33"/>
      <c r="AC47" s="1"/>
      <c r="AD47" s="1"/>
      <c r="AE47" s="1"/>
      <c r="AF47" s="1"/>
      <c r="AH47" s="33"/>
    </row>
  </sheetData>
  <mergeCells count="5">
    <mergeCell ref="D3:H3"/>
    <mergeCell ref="K3:T3"/>
    <mergeCell ref="V3:AA3"/>
    <mergeCell ref="AC3:AF3"/>
    <mergeCell ref="AH3:AH4"/>
  </mergeCells>
  <pageMargins left="0.7" right="0.7" top="0.75" bottom="0.75" header="0.3" footer="0.3"/>
  <pageSetup paperSize="9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2</vt:i4>
      </vt:variant>
    </vt:vector>
  </HeadingPairs>
  <TitlesOfParts>
    <vt:vector size="7" baseType="lpstr">
      <vt:lpstr>Frontespizio</vt:lpstr>
      <vt:lpstr>PROFILO di funzionamento STAMPA</vt:lpstr>
      <vt:lpstr>SEC_PrimoGrado_GIDC_GrigliaOss.</vt:lpstr>
      <vt:lpstr>SEC_PrimoGrado_GIDC_Grafici</vt:lpstr>
      <vt:lpstr>Fonte</vt:lpstr>
      <vt:lpstr>'PROFILO di funzionamento STAMPA'!Area_stampa</vt:lpstr>
      <vt:lpstr>Fonte!OLE_LINK1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Marialuisa</dc:creator>
  <cp:lastModifiedBy>Mario Rossi</cp:lastModifiedBy>
  <cp:lastPrinted>2020-03-17T16:25:09Z</cp:lastPrinted>
  <dcterms:created xsi:type="dcterms:W3CDTF">2018-11-16T10:46:01Z</dcterms:created>
  <dcterms:modified xsi:type="dcterms:W3CDTF">2020-11-30T14:54:35Z</dcterms:modified>
</cp:coreProperties>
</file>